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505" windowHeight="4080" tabRatio="893" activeTab="5"/>
  </bookViews>
  <sheets>
    <sheet name="說明" sheetId="1" r:id="rId1"/>
    <sheet name="1業務計畫" sheetId="2" r:id="rId2"/>
    <sheet name="2預算表" sheetId="3" r:id="rId3"/>
    <sheet name="3業務報告" sheetId="4" r:id="rId4"/>
    <sheet name="4平衡表" sheetId="5" r:id="rId5"/>
    <sheet name="5餘絀表" sheetId="6" r:id="rId6"/>
  </sheets>
  <definedNames>
    <definedName name="page1">#REF!</definedName>
    <definedName name="page2">#REF!</definedName>
    <definedName name="page3">#REF!</definedName>
    <definedName name="_xlnm.Print_Titles" localSheetId="4">'4平衡表'!$6:$7</definedName>
    <definedName name="print4">#REF!</definedName>
  </definedNames>
  <calcPr fullCalcOnLoad="1"/>
</workbook>
</file>

<file path=xl/sharedStrings.xml><?xml version="1.0" encoding="utf-8"?>
<sst xmlns="http://schemas.openxmlformats.org/spreadsheetml/2006/main" count="201" uniqueCount="165">
  <si>
    <t>四、實施內容：</t>
  </si>
  <si>
    <t>計畫名稱</t>
  </si>
  <si>
    <t>五、經費來源：</t>
  </si>
  <si>
    <t>租金收入</t>
  </si>
  <si>
    <t>利息收入</t>
  </si>
  <si>
    <t>投資收益</t>
  </si>
  <si>
    <t>捐贈收入</t>
  </si>
  <si>
    <t>其他收入</t>
  </si>
  <si>
    <t xml:space="preserve">    收入合計</t>
  </si>
  <si>
    <t>科目</t>
  </si>
  <si>
    <t>本年度預算數</t>
  </si>
  <si>
    <t>本年度決算數</t>
  </si>
  <si>
    <t>上年度決算數</t>
  </si>
  <si>
    <t>金額</t>
  </si>
  <si>
    <t>﹪</t>
  </si>
  <si>
    <r>
      <t xml:space="preserve">    </t>
    </r>
    <r>
      <rPr>
        <sz val="12"/>
        <rFont val="標楷體"/>
        <family val="4"/>
      </rPr>
      <t>短期投資</t>
    </r>
  </si>
  <si>
    <t>差異數</t>
  </si>
  <si>
    <t>本年度</t>
  </si>
  <si>
    <t>上年度</t>
  </si>
  <si>
    <t>基金及餘絀</t>
  </si>
  <si>
    <t>平衡表</t>
  </si>
  <si>
    <t>金額</t>
  </si>
  <si>
    <t>稅前餘絀</t>
  </si>
  <si>
    <t>期初累積餘絀</t>
  </si>
  <si>
    <t>所得稅費用</t>
  </si>
  <si>
    <t>期末累積餘絀</t>
  </si>
  <si>
    <t>收    入：</t>
  </si>
  <si>
    <t>本期餘絀</t>
  </si>
  <si>
    <t>支    出：</t>
  </si>
  <si>
    <r>
      <t xml:space="preserve">        </t>
    </r>
    <r>
      <rPr>
        <sz val="12"/>
        <rFont val="標楷體"/>
        <family val="4"/>
      </rPr>
      <t>支出</t>
    </r>
    <r>
      <rPr>
        <sz val="12"/>
        <rFont val="標楷體"/>
        <family val="4"/>
      </rPr>
      <t>合計</t>
    </r>
  </si>
  <si>
    <t>備註</t>
  </si>
  <si>
    <t>　預付款項</t>
  </si>
  <si>
    <t>　　基金及餘絀合計</t>
  </si>
  <si>
    <t>負債、基金及餘絀總計</t>
  </si>
  <si>
    <t>收支餘絀表</t>
  </si>
  <si>
    <t>流動資產</t>
  </si>
  <si>
    <t>流動負債</t>
  </si>
  <si>
    <t>　其他應收款</t>
  </si>
  <si>
    <t>資產</t>
  </si>
  <si>
    <t>資產總計</t>
  </si>
  <si>
    <t>負債及股東權益</t>
  </si>
  <si>
    <t>金        額</t>
  </si>
  <si>
    <t>　　流動負債合計</t>
  </si>
  <si>
    <t>　　負債合計</t>
  </si>
  <si>
    <t>　應收票據</t>
  </si>
  <si>
    <t>　應收帳款</t>
  </si>
  <si>
    <t>　存貨</t>
  </si>
  <si>
    <t>　其他流動資產</t>
  </si>
  <si>
    <t>　短期借款</t>
  </si>
  <si>
    <t>　應付票據</t>
  </si>
  <si>
    <t>　應付帳款</t>
  </si>
  <si>
    <t>　應付費用</t>
  </si>
  <si>
    <t>　預收款項</t>
  </si>
  <si>
    <t>　其他流動負債</t>
  </si>
  <si>
    <t>科目代號</t>
  </si>
  <si>
    <t>基金及長期投資</t>
  </si>
  <si>
    <r>
      <t xml:space="preserve">    </t>
    </r>
    <r>
      <rPr>
        <sz val="12"/>
        <rFont val="標楷體"/>
        <family val="4"/>
      </rPr>
      <t>長</t>
    </r>
    <r>
      <rPr>
        <sz val="12"/>
        <rFont val="標楷體"/>
        <family val="4"/>
      </rPr>
      <t>期投資</t>
    </r>
  </si>
  <si>
    <r>
      <t xml:space="preserve">    </t>
    </r>
    <r>
      <rPr>
        <sz val="12"/>
        <rFont val="標楷體"/>
        <family val="4"/>
      </rPr>
      <t>銀行存款</t>
    </r>
  </si>
  <si>
    <t>　現金</t>
  </si>
  <si>
    <t xml:space="preserve">      流動資產小計</t>
  </si>
  <si>
    <t xml:space="preserve">      基金及長期投資小計</t>
  </si>
  <si>
    <t>固定資產</t>
  </si>
  <si>
    <t>其他資產</t>
  </si>
  <si>
    <t>　未攤銷費用</t>
  </si>
  <si>
    <r>
      <t xml:space="preserve">    </t>
    </r>
    <r>
      <rPr>
        <sz val="12"/>
        <rFont val="標楷體"/>
        <family val="4"/>
      </rPr>
      <t>存出保證金</t>
    </r>
  </si>
  <si>
    <t xml:space="preserve">      其他資產小計</t>
  </si>
  <si>
    <t>　其他應付款</t>
  </si>
  <si>
    <t>　代收款項</t>
  </si>
  <si>
    <t xml:space="preserve">  本期餘絀</t>
  </si>
  <si>
    <t>出售資產收入</t>
  </si>
  <si>
    <t>人事費用</t>
  </si>
  <si>
    <t>行政費用</t>
  </si>
  <si>
    <t>業務費用</t>
  </si>
  <si>
    <t>利息支出</t>
  </si>
  <si>
    <t>投資損失</t>
  </si>
  <si>
    <t>出售資產損失</t>
  </si>
  <si>
    <t>其他支出</t>
  </si>
  <si>
    <t>/12/31</t>
  </si>
  <si>
    <t>捐贈支出</t>
  </si>
  <si>
    <t>預計發生日期</t>
  </si>
  <si>
    <t>預算金額</t>
  </si>
  <si>
    <t>科目代號</t>
  </si>
  <si>
    <t>科目</t>
  </si>
  <si>
    <t>說明</t>
  </si>
  <si>
    <t>出售資產收入</t>
  </si>
  <si>
    <t xml:space="preserve">    收入合計</t>
  </si>
  <si>
    <t>支    出：</t>
  </si>
  <si>
    <t>人事費用</t>
  </si>
  <si>
    <t>行政費用</t>
  </si>
  <si>
    <t>業務費用</t>
  </si>
  <si>
    <t>捐贈支出</t>
  </si>
  <si>
    <t>利息支出</t>
  </si>
  <si>
    <t>投資損失</t>
  </si>
  <si>
    <t>出售資產損失</t>
  </si>
  <si>
    <t>其他支出</t>
  </si>
  <si>
    <r>
      <t xml:space="preserve">        </t>
    </r>
    <r>
      <rPr>
        <sz val="12"/>
        <rFont val="標楷體"/>
        <family val="4"/>
      </rPr>
      <t>支出</t>
    </r>
    <r>
      <rPr>
        <sz val="12"/>
        <rFont val="標楷體"/>
        <family val="4"/>
      </rPr>
      <t>合計</t>
    </r>
  </si>
  <si>
    <t>稅前餘絀</t>
  </si>
  <si>
    <t>補助收入</t>
  </si>
  <si>
    <t>經費收支預算表</t>
  </si>
  <si>
    <t>項目</t>
  </si>
  <si>
    <t>預計經費</t>
  </si>
  <si>
    <t>計畫內容</t>
  </si>
  <si>
    <t>三、業務項目：（請參酌基金會章程的業務項目）</t>
  </si>
  <si>
    <t>二、目的：（可依實際狀況或需求填寫）</t>
  </si>
  <si>
    <t>補助收入</t>
  </si>
  <si>
    <t>二、目的：（請依實際狀況填寫）</t>
  </si>
  <si>
    <t>一、計劃依據：（請填入基金會章程的宗旨）</t>
  </si>
  <si>
    <t>一、計劃依據：（請填入基金會章程的宗旨）</t>
  </si>
  <si>
    <t>本年度決算與本年度
預算比較</t>
  </si>
  <si>
    <t>本年度決算與上年度
決算比較</t>
  </si>
  <si>
    <t>捐贈收入</t>
  </si>
  <si>
    <t>利息收入</t>
  </si>
  <si>
    <t>董事長：　　　　　　　　執行長：　　　　　　　　部門主管：　　　　　　　　製表人：</t>
  </si>
  <si>
    <t>實際經費</t>
  </si>
  <si>
    <t>實際發生日期</t>
  </si>
  <si>
    <t>補助收入</t>
  </si>
  <si>
    <t>　累積餘絀-保留</t>
  </si>
  <si>
    <t>　累積餘絀-非保留</t>
  </si>
  <si>
    <t>填表說明：請填入空白處；藍色格內數字自動算出，無需填列。</t>
  </si>
  <si>
    <t>填表說明：請依實際狀況填寫；藍色格內數字自動算出，無需填列。</t>
  </si>
  <si>
    <t>填表說明：請將兩年度之平衡表金額填入空白處；藍色格內數字自動算出，無需填列。</t>
  </si>
  <si>
    <t>填表說明：請依實際狀況或需求填寫；藍色格內數字自動算出，無需填列。</t>
  </si>
  <si>
    <t>填表說明：</t>
  </si>
  <si>
    <r>
      <t>2.前期有奉准保留結餘者，填列本表請注意：本期餘絀</t>
    </r>
    <r>
      <rPr>
        <sz val="11"/>
        <color indexed="10"/>
        <rFont val="新細明體"/>
        <family val="1"/>
      </rPr>
      <t>不含</t>
    </r>
    <r>
      <rPr>
        <sz val="11"/>
        <rFont val="新細明體"/>
        <family val="1"/>
      </rPr>
      <t>前期保留款。</t>
    </r>
  </si>
  <si>
    <r>
      <t>1.此表旨在表達</t>
    </r>
    <r>
      <rPr>
        <sz val="11"/>
        <color indexed="10"/>
        <rFont val="新細明體"/>
        <family val="1"/>
      </rPr>
      <t>本年度</t>
    </r>
    <r>
      <rPr>
        <sz val="11"/>
        <rFont val="新細明體"/>
        <family val="1"/>
      </rPr>
      <t>收支餘絀。</t>
    </r>
  </si>
  <si>
    <t>3.藍色格內數字自動算出，無需填列。</t>
  </si>
  <si>
    <t>年度業務計畫預算書</t>
  </si>
  <si>
    <t>年度業務報告書</t>
  </si>
  <si>
    <r>
      <t>（註）受託經營政府館舍之基金會，請使用「</t>
    </r>
    <r>
      <rPr>
        <sz val="16"/>
        <color indexed="12"/>
        <rFont val="標楷體"/>
        <family val="4"/>
      </rPr>
      <t>5（館）餘絀表</t>
    </r>
    <r>
      <rPr>
        <sz val="16"/>
        <color indexed="10"/>
        <rFont val="標楷體"/>
        <family val="4"/>
      </rPr>
      <t>」</t>
    </r>
  </si>
  <si>
    <r>
      <t>（註）受託經營政府館舍之基金會，請使用「</t>
    </r>
    <r>
      <rPr>
        <sz val="16"/>
        <color indexed="12"/>
        <rFont val="標楷體"/>
        <family val="4"/>
      </rPr>
      <t>4（館）平衡表</t>
    </r>
    <r>
      <rPr>
        <sz val="16"/>
        <color indexed="10"/>
        <rFont val="標楷體"/>
        <family val="4"/>
      </rPr>
      <t>」</t>
    </r>
  </si>
  <si>
    <t>各表格的表頭（基金會名稱、年度）已設定連結</t>
  </si>
  <si>
    <t>連結來源為「1業務計畫」及「3業務報告」表頭劃底線處</t>
  </si>
  <si>
    <t>95.1.5第1版</t>
  </si>
  <si>
    <t>共11張，含經營館舍基金會的特殊需求表格</t>
  </si>
  <si>
    <t>一、範本修正：</t>
  </si>
  <si>
    <t>三、填表說明：</t>
  </si>
  <si>
    <t>二、財報表格：</t>
  </si>
  <si>
    <t>95.3.23第2版</t>
  </si>
  <si>
    <r>
      <t>　　　　　財團法人奇幻文化藝術</t>
    </r>
    <r>
      <rPr>
        <b/>
        <sz val="16"/>
        <rFont val="標楷體"/>
        <family val="4"/>
      </rPr>
      <t>基金會</t>
    </r>
  </si>
  <si>
    <t xml:space="preserve">    本基金會以促進國內外奇幻藝術及文化之發展、推廣開放資源、知識分享之文化與行動，引進各式開放知識為宗旨。</t>
  </si>
  <si>
    <t>1、 以促進國內外奇幻文學及其周邊衍生文化之出版、傳播與發展為出發點，結合中外學者專家與奇幻文學作家之力量推廣相關文化工作，以增進奇幻文學文化交流。建構本土奇幻文學環境，主辦或協辦各種奇幻文學之演講、學術研討會、座談會或發表會。獎勵及贊助各級學校、文化機構，以策劃及推廣培育奇幻文學創作人才之相關創作計劃及活動。
2、 以推廣開放原始碼、公開分享創作與知識之文化為出發點，主辦或協辦各種演講、學術研討會、座談會或發表會。
3、 引進各種以開放精神所創作及分享之各式世界級課程或著作加以推廣及翻譯成中文，以知識份子義務回饋之精神與華人世界共享。
4、 促進公開分享創作與知識之網路社群，並與國際間公開分享創作與知識之文化機構交流。
5、 促進與大專院校合作，推廣應用以開放精神所創作及分享之各式課程或著作。
6、其他符合本基金會設立宗旨之相關公益性文化藝術活動。</t>
  </si>
  <si>
    <t>預估本年度將募得的款項</t>
  </si>
  <si>
    <t>奇幻藝術獎</t>
  </si>
  <si>
    <t>96/01~96/12</t>
  </si>
  <si>
    <t>開放式課程</t>
  </si>
  <si>
    <t>巡迴演講推廣及翻譯計畫合作</t>
  </si>
  <si>
    <t>藝術競賽及頒獎</t>
  </si>
  <si>
    <t>　基金</t>
  </si>
  <si>
    <t>　基金-銀行定存</t>
  </si>
  <si>
    <t>1、推廣開放式課程理念，並尋求相關單位合作或贊助，增進翻譯計畫的完整執行與速度。</t>
  </si>
  <si>
    <t>2、透過舉辦奇幻藝術獎，發掘本土各領域的藝術新人，促進參賽者的交流與奇幻文化的發展。</t>
  </si>
  <si>
    <t>2、向相關單位遞巡迴演講企劃書，使資訊較為缺乏的地區也能了解並利用開放式課程。</t>
  </si>
  <si>
    <t>註：文化局報表格式填寫</t>
  </si>
  <si>
    <t>1、 以推廣開放原始碼、公開分享創作與知識之文化為出發點，主辦或協辦各種演講、學術研討會、座談會或發表會。
2、 引進各種以開放精神創作及分享之世界級課程或著作加以推廣及翻譯成中文，以知識份子義務回饋之精神與華人世界共享。
3、 促進公開分享創作與知識之網路社群，並與國際間公開分享創作與知識之文化機構交流。
4、 促進與大專院校合作，推廣應用以開放精神所創作及分享之各式課程或著作。
5、其他符合本基金會設立宗旨之相關公益性文化藝術活動。</t>
  </si>
  <si>
    <t>1、與國內大學合作，協助推動各領域科目之開放式課程。</t>
  </si>
  <si>
    <t>3、基金會自備器材，至各高中及大學演講，傳遞開放課程的理念及運用。</t>
  </si>
  <si>
    <t>97/01~97/12</t>
  </si>
  <si>
    <t>人事行政費用</t>
  </si>
  <si>
    <t>人事行政等支出</t>
  </si>
  <si>
    <t>97/01~97/12</t>
  </si>
  <si>
    <t>巡迴演講推廣、義工訓練及翻譯計畫合作</t>
  </si>
  <si>
    <t>活動收入</t>
  </si>
  <si>
    <t>96/02~96/12</t>
  </si>
  <si>
    <r>
      <t>預估(申請政府補助以及其他單位募款)</t>
    </r>
    <r>
      <rPr>
        <sz val="12"/>
        <color indexed="10"/>
        <rFont val="標楷體"/>
        <family val="4"/>
      </rPr>
      <t>應該改這麼多嗎</t>
    </r>
  </si>
  <si>
    <t>開放式課程活動及演講支出</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</si>
</sst>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_-* #,##0_-;\-* #,##0_-;_-* &quot;-&quot;??_-;_-@_-"/>
    <numFmt numFmtId="178" formatCode="m/d"/>
    <numFmt numFmtId="179" formatCode="#,##0_ "/>
    <numFmt numFmtId="180" formatCode="#,##0_);[Red]\(#,##0\)"/>
    <numFmt numFmtId="181" formatCode="&quot;$&quot;#,##0_);[Red]\(&quot;$&quot;#,##0\)"/>
    <numFmt numFmtId="182" formatCode="_(* #,##0_);_(* \(#,##0\);_(* &quot;-&quot;??_);_(@_)"/>
    <numFmt numFmtId="183" formatCode="_(&quot;$&quot;* #,##0_);_(&quot;$&quot;* \(#,##0\);_(&quot;$&quot;* &quot;-&quot;_);_(@_)"/>
    <numFmt numFmtId="184" formatCode="#,##0.00_);\(#,##0.00\)"/>
    <numFmt numFmtId="185" formatCode="_(* #,##0_);_(* \(#,##0\);_(* &quot;-&quot;_);_(@_)"/>
    <numFmt numFmtId="186" formatCode="_-&quot;$&quot;* #,##0_-;\-&quot;$&quot;* #,##0_-;_-&quot;$&quot;* &quot;-&quot;??_-;_-@_-"/>
    <numFmt numFmtId="187" formatCode="_(* #,##0.00_);_(* \(#,##0.00\);_(* &quot;-&quot;??_);_(@_)"/>
    <numFmt numFmtId="188" formatCode="_-* #,##0.0_-;\-* #,##0.0_-;_-* &quot;-&quot;?_-;_-@_-"/>
    <numFmt numFmtId="189" formatCode="_(&quot;$&quot;* #,##0.00_);_(&quot;$&quot;* \(#,##0.00\);_(&quot;$&quot;* &quot;-&quot;??_);_(@_)"/>
    <numFmt numFmtId="190" formatCode="_(* #,##0.00_);_(* \(#,##0.00\);_(* &quot;-&quot;_);_(@_)"/>
    <numFmt numFmtId="191" formatCode="_(&quot;$&quot;* #,##0_);_(&quot;$&quot;* \(#,##0\);_(&quot;$&quot;* &quot;-&quot;??_);_(@_)"/>
    <numFmt numFmtId="192" formatCode="_-&quot;$&quot;* #,##0.0_-;\-&quot;$&quot;* #,##0.0_-;_-&quot;$&quot;* &quot;-&quot;??_-;_-@_-"/>
    <numFmt numFmtId="193" formatCode="0.0%"/>
    <numFmt numFmtId="194" formatCode="m&quot;月&quot;d&quot;日&quot;"/>
    <numFmt numFmtId="195" formatCode="#,##0.0_);\(#,##0.0\)"/>
    <numFmt numFmtId="196" formatCode="_-* #,##0.0_-;\-* #,##0.0_-;_-* &quot;-&quot;??_-;_-@_-"/>
    <numFmt numFmtId="197" formatCode="&quot;$&quot;#,##0_);\(&quot;$&quot;#,##0\)"/>
    <numFmt numFmtId="198" formatCode="&quot;$&quot;#,##0.00_);\(&quot;$&quot;#,##0.00\)"/>
    <numFmt numFmtId="199" formatCode="&quot;$&quot;#,##0.00_);[Red]\(&quot;$&quot;#,##0.00\)"/>
    <numFmt numFmtId="200" formatCode="#,##0.0_);[Red]\(#,##0.0\)"/>
    <numFmt numFmtId="201" formatCode="#,##0.000_);[Red]\(#,##0.000\)"/>
    <numFmt numFmtId="202" formatCode="#,##0.0000_);[Red]\(#,##0.0000\)"/>
    <numFmt numFmtId="203" formatCode="#,##0.00000_);[Red]\(#,##0.00000\)"/>
    <numFmt numFmtId="204" formatCode="0.0000%"/>
    <numFmt numFmtId="205" formatCode="#,##0.00_);[Red]\(#,##0.00\)"/>
    <numFmt numFmtId="206" formatCode="000"/>
    <numFmt numFmtId="207" formatCode="_(* #,##0.0_);_(* \(#,##0.0\);_(* &quot;-&quot;??_);_(@_)"/>
    <numFmt numFmtId="208" formatCode="#,##0.000_);\(#,##0.000\)"/>
    <numFmt numFmtId="209" formatCode="mmm\-yyyy"/>
    <numFmt numFmtId="210" formatCode="_(* #,##0.0_);_(* \(#,##0.0\);_(* &quot;-&quot;_);_(@_)"/>
    <numFmt numFmtId="211" formatCode="_-* #,##0.000_-;\-* #,##0.000_-;_-* &quot;-&quot;??_-;_-@_-"/>
    <numFmt numFmtId="212" formatCode="_-* #,##0.0000_-;\-* #,##0.0000_-;_-* &quot;-&quot;??_-;_-@_-"/>
    <numFmt numFmtId="213" formatCode="_-* #,##0.00000_-;\-* #,##0.00000_-;_-* &quot;-&quot;??_-;_-@_-"/>
    <numFmt numFmtId="214" formatCode="_-* #,##0.000000_-;\-* #,##0.000000_-;_-* &quot;-&quot;??_-;_-@_-"/>
    <numFmt numFmtId="215" formatCode="_(&quot;$&quot;* #,##0.0_);_(&quot;$&quot;* \(#,##0.0\);_(&quot;$&quot;* &quot;-&quot;??_);_(@_)"/>
    <numFmt numFmtId="216" formatCode="_(&quot;$&quot;* #,##0.000_);_(&quot;$&quot;* \(#,##0.000\);_(&quot;$&quot;* &quot;-&quot;??_);_(@_)"/>
    <numFmt numFmtId="217" formatCode="_(&quot;$&quot;* #,##0.0000_);_(&quot;$&quot;* \(#,##0.0000\);_(&quot;$&quot;* &quot;-&quot;??_);_(@_)"/>
    <numFmt numFmtId="218" formatCode="_(&quot;$&quot;* #,##0.00000_);_(&quot;$&quot;* \(#,##0.00000\);_(&quot;$&quot;* &quot;-&quot;??_);_(@_)"/>
    <numFmt numFmtId="219" formatCode="&quot;Yes&quot;;&quot;Yes&quot;;&quot;No&quot;"/>
    <numFmt numFmtId="220" formatCode="&quot;True&quot;;&quot;True&quot;;&quot;False&quot;"/>
    <numFmt numFmtId="221" formatCode="&quot;On&quot;;&quot;On&quot;;&quot;Off&quot;"/>
    <numFmt numFmtId="222" formatCode="_-* #,##0.0_-;\-* #,##0.0_-;_-* &quot;-&quot;_-;_-@_-"/>
    <numFmt numFmtId="223" formatCode="_-* #,##0.00_-;\-* #,##0.00_-;_-* &quot;-&quot;_-;_-@_-"/>
    <numFmt numFmtId="224" formatCode="_(* #,##0.000_);_(* \(#,##0.000\);_(* &quot;-&quot;??_);_(@_)"/>
    <numFmt numFmtId="225" formatCode="_(* #,##0.0000_);_(* \(#,##0.0000\);_(* &quot;-&quot;??_);_(@_)"/>
    <numFmt numFmtId="226" formatCode="&quot;$&quot;#,##0"/>
    <numFmt numFmtId="227" formatCode="#,##0.00_ "/>
    <numFmt numFmtId="228" formatCode="0_);\(0\)"/>
    <numFmt numFmtId="229" formatCode="0.000%"/>
    <numFmt numFmtId="230" formatCode="0.0000_ "/>
    <numFmt numFmtId="231" formatCode="0.0_ "/>
    <numFmt numFmtId="232" formatCode="0.00_ "/>
    <numFmt numFmtId="233" formatCode="0.000_ "/>
    <numFmt numFmtId="234" formatCode="0.00000_ "/>
    <numFmt numFmtId="235" formatCode="#,##0.0000_);\(#,##0.0000\)"/>
    <numFmt numFmtId="236" formatCode="#,##0.0_ "/>
    <numFmt numFmtId="237" formatCode="[$-404]e&quot;年&quot;m&quot;月&quot;d&quot;日&quot;;@"/>
    <numFmt numFmtId="238" formatCode="m/d;@"/>
  </numFmts>
  <fonts count="18">
    <font>
      <sz val="12"/>
      <name val="標楷體"/>
      <family val="4"/>
    </font>
    <font>
      <sz val="9"/>
      <name val="標楷體"/>
      <family val="4"/>
    </font>
    <font>
      <sz val="9"/>
      <name val="新細明體"/>
      <family val="1"/>
    </font>
    <font>
      <b/>
      <sz val="12"/>
      <name val="標楷體"/>
      <family val="4"/>
    </font>
    <font>
      <sz val="12"/>
      <name val="Times New Roman"/>
      <family val="1"/>
    </font>
    <font>
      <u val="single"/>
      <sz val="12"/>
      <color indexed="12"/>
      <name val="標楷體"/>
      <family val="4"/>
    </font>
    <font>
      <u val="single"/>
      <sz val="12"/>
      <color indexed="36"/>
      <name val="標楷體"/>
      <family val="4"/>
    </font>
    <font>
      <sz val="9"/>
      <name val="細明體"/>
      <family val="3"/>
    </font>
    <font>
      <sz val="12"/>
      <color indexed="10"/>
      <name val="Times New Roman"/>
      <family val="1"/>
    </font>
    <font>
      <sz val="16"/>
      <name val="標楷體"/>
      <family val="4"/>
    </font>
    <font>
      <b/>
      <sz val="16"/>
      <name val="標楷體"/>
      <family val="4"/>
    </font>
    <font>
      <b/>
      <u val="single"/>
      <sz val="16"/>
      <name val="標楷體"/>
      <family val="4"/>
    </font>
    <font>
      <sz val="16"/>
      <color indexed="10"/>
      <name val="標楷體"/>
      <family val="4"/>
    </font>
    <font>
      <sz val="11"/>
      <name val="新細明體"/>
      <family val="1"/>
    </font>
    <font>
      <sz val="11"/>
      <color indexed="10"/>
      <name val="新細明體"/>
      <family val="1"/>
    </font>
    <font>
      <sz val="16"/>
      <color indexed="12"/>
      <name val="標楷體"/>
      <family val="4"/>
    </font>
    <font>
      <sz val="11"/>
      <name val="標楷體"/>
      <family val="4"/>
    </font>
    <font>
      <sz val="12"/>
      <color indexed="10"/>
      <name val="標楷體"/>
      <family val="4"/>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5" fontId="4" fillId="0" borderId="0" applyFont="0" applyFill="0" applyBorder="0" applyAlignment="0" applyProtection="0"/>
    <xf numFmtId="187" fontId="4"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4" fillId="0" borderId="0" applyFont="0" applyFill="0" applyBorder="0" applyAlignment="0" applyProtection="0"/>
    <xf numFmtId="0" fontId="5" fillId="0" borderId="0" applyNumberFormat="0" applyFill="0" applyBorder="0" applyAlignment="0" applyProtection="0"/>
  </cellStyleXfs>
  <cellXfs count="170">
    <xf numFmtId="0" fontId="0" fillId="0" borderId="0" xfId="0" applyAlignment="1">
      <alignment/>
    </xf>
    <xf numFmtId="0" fontId="0"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1" xfId="0" applyFont="1" applyBorder="1" applyAlignment="1">
      <alignment horizontal="center"/>
    </xf>
    <xf numFmtId="0" fontId="0" fillId="0" borderId="0" xfId="15" applyFont="1">
      <alignment/>
      <protection/>
    </xf>
    <xf numFmtId="0" fontId="0" fillId="0" borderId="2" xfId="15" applyFont="1" applyBorder="1" applyAlignment="1">
      <alignment horizontal="distributed"/>
      <protection/>
    </xf>
    <xf numFmtId="0" fontId="0" fillId="0" borderId="2" xfId="15" applyFont="1" applyBorder="1" applyAlignment="1">
      <alignment horizontal="center"/>
      <protection/>
    </xf>
    <xf numFmtId="181" fontId="0" fillId="0" borderId="0" xfId="15" applyNumberFormat="1" applyFont="1">
      <alignment/>
      <protection/>
    </xf>
    <xf numFmtId="0" fontId="0" fillId="0" borderId="0" xfId="15" applyFont="1" applyAlignment="1" quotePrefix="1">
      <alignment horizontal="left"/>
      <protection/>
    </xf>
    <xf numFmtId="183" fontId="0" fillId="0" borderId="0" xfId="24" applyFont="1" applyBorder="1" applyAlignment="1">
      <alignment/>
    </xf>
    <xf numFmtId="0" fontId="4" fillId="0" borderId="0" xfId="15" applyFont="1">
      <alignment/>
      <protection/>
    </xf>
    <xf numFmtId="3" fontId="4" fillId="0" borderId="0" xfId="15" applyNumberFormat="1" applyFont="1">
      <alignment/>
      <protection/>
    </xf>
    <xf numFmtId="3" fontId="4" fillId="0" borderId="0" xfId="15" applyNumberFormat="1" applyFont="1" applyBorder="1">
      <alignment/>
      <protection/>
    </xf>
    <xf numFmtId="185" fontId="4" fillId="0" borderId="0" xfId="18" applyFont="1" applyBorder="1" applyAlignment="1">
      <alignment/>
    </xf>
    <xf numFmtId="0" fontId="3" fillId="0" borderId="0" xfId="15" applyFont="1">
      <alignment/>
      <protection/>
    </xf>
    <xf numFmtId="0" fontId="3" fillId="0" borderId="0" xfId="15" applyFont="1" applyAlignment="1">
      <alignment/>
      <protection/>
    </xf>
    <xf numFmtId="0" fontId="3" fillId="0" borderId="0" xfId="15" applyFont="1" applyAlignment="1">
      <alignment horizontal="right"/>
      <protection/>
    </xf>
    <xf numFmtId="187" fontId="3" fillId="0" borderId="0" xfId="19" applyFont="1" applyAlignment="1">
      <alignment horizontal="right"/>
    </xf>
    <xf numFmtId="0" fontId="4" fillId="0" borderId="0" xfId="15" applyFont="1" applyAlignment="1">
      <alignment horizontal="left"/>
      <protection/>
    </xf>
    <xf numFmtId="0" fontId="4" fillId="0" borderId="0" xfId="0" applyFont="1" applyAlignment="1">
      <alignment horizontal="left"/>
    </xf>
    <xf numFmtId="0" fontId="4" fillId="0" borderId="0" xfId="0" applyFont="1" applyBorder="1" applyAlignment="1">
      <alignment/>
    </xf>
    <xf numFmtId="182" fontId="4" fillId="0" borderId="0" xfId="16" applyNumberFormat="1" applyFont="1" applyBorder="1" applyAlignment="1">
      <alignment/>
    </xf>
    <xf numFmtId="176" fontId="4" fillId="0" borderId="0" xfId="16" applyNumberFormat="1" applyFont="1" applyBorder="1" applyAlignment="1">
      <alignment/>
    </xf>
    <xf numFmtId="176" fontId="8" fillId="0" borderId="0" xfId="15" applyNumberFormat="1" applyFont="1">
      <alignment/>
      <protection/>
    </xf>
    <xf numFmtId="176" fontId="8" fillId="0" borderId="0" xfId="23" applyNumberFormat="1" applyFont="1" applyBorder="1" applyAlignment="1">
      <alignment/>
    </xf>
    <xf numFmtId="177" fontId="4" fillId="0" borderId="0" xfId="16" applyNumberFormat="1" applyFont="1" applyAlignment="1">
      <alignment/>
    </xf>
    <xf numFmtId="187" fontId="4" fillId="0" borderId="0" xfId="18" applyNumberFormat="1" applyFont="1" applyBorder="1" applyAlignment="1">
      <alignment/>
    </xf>
    <xf numFmtId="182" fontId="4" fillId="0" borderId="0" xfId="24" applyNumberFormat="1" applyFont="1" applyAlignment="1">
      <alignment/>
    </xf>
    <xf numFmtId="182" fontId="4" fillId="0" borderId="0" xfId="15" applyNumberFormat="1" applyFont="1">
      <alignment/>
      <protection/>
    </xf>
    <xf numFmtId="182" fontId="4" fillId="0" borderId="0" xfId="18" applyNumberFormat="1" applyFont="1" applyBorder="1" applyAlignment="1">
      <alignment/>
    </xf>
    <xf numFmtId="186" fontId="4" fillId="0" borderId="0" xfId="24" applyNumberFormat="1" applyFont="1" applyBorder="1" applyAlignment="1">
      <alignment/>
    </xf>
    <xf numFmtId="186" fontId="4" fillId="0" borderId="0" xfId="22" applyNumberFormat="1" applyFont="1" applyBorder="1" applyAlignment="1">
      <alignment/>
    </xf>
    <xf numFmtId="0" fontId="0" fillId="0" borderId="0" xfId="0" applyFont="1" applyAlignment="1">
      <alignment horizontal="left"/>
    </xf>
    <xf numFmtId="0" fontId="0" fillId="0" borderId="0" xfId="15" applyFont="1">
      <alignment/>
      <protection/>
    </xf>
    <xf numFmtId="176" fontId="0" fillId="0" borderId="0" xfId="15" applyNumberFormat="1" applyFont="1">
      <alignment/>
      <protection/>
    </xf>
    <xf numFmtId="176" fontId="0" fillId="0" borderId="2" xfId="15" applyNumberFormat="1" applyFont="1" applyBorder="1" applyAlignment="1">
      <alignment horizontal="center"/>
      <protection/>
    </xf>
    <xf numFmtId="176" fontId="0" fillId="0" borderId="0" xfId="15" applyNumberFormat="1" applyFont="1" applyBorder="1" applyAlignment="1">
      <alignment horizontal="center"/>
      <protection/>
    </xf>
    <xf numFmtId="0" fontId="0" fillId="0" borderId="0" xfId="0" applyFont="1" applyAlignment="1">
      <alignment/>
    </xf>
    <xf numFmtId="0" fontId="0" fillId="0" borderId="0" xfId="0" applyFont="1" applyBorder="1" applyAlignment="1">
      <alignment horizontal="distributed"/>
    </xf>
    <xf numFmtId="0" fontId="0" fillId="0" borderId="0" xfId="0" applyFont="1" applyBorder="1" applyAlignment="1">
      <alignment/>
    </xf>
    <xf numFmtId="0" fontId="0" fillId="0" borderId="0" xfId="0" applyFont="1" applyAlignment="1">
      <alignment horizontal="center"/>
    </xf>
    <xf numFmtId="41" fontId="4" fillId="0" borderId="0" xfId="17" applyFont="1" applyAlignment="1">
      <alignment/>
    </xf>
    <xf numFmtId="41" fontId="4" fillId="0" borderId="0" xfId="17" applyFont="1" applyBorder="1" applyAlignment="1">
      <alignment/>
    </xf>
    <xf numFmtId="0" fontId="0" fillId="0" borderId="0" xfId="0" applyNumberFormat="1" applyFont="1" applyFill="1" applyBorder="1" applyAlignment="1" applyProtection="1">
      <alignment horizontal="left" vertical="center"/>
      <protection/>
    </xf>
    <xf numFmtId="191" fontId="4" fillId="0" borderId="0" xfId="22" applyNumberFormat="1" applyFont="1" applyBorder="1" applyAlignment="1">
      <alignment/>
    </xf>
    <xf numFmtId="0" fontId="0" fillId="0" borderId="1" xfId="0" applyBorder="1" applyAlignment="1">
      <alignment/>
    </xf>
    <xf numFmtId="176" fontId="4" fillId="0" borderId="0" xfId="17" applyNumberFormat="1" applyFont="1" applyAlignment="1">
      <alignment/>
    </xf>
    <xf numFmtId="176" fontId="4" fillId="0" borderId="2" xfId="17" applyNumberFormat="1" applyFont="1" applyBorder="1" applyAlignment="1">
      <alignment/>
    </xf>
    <xf numFmtId="0" fontId="0" fillId="0" borderId="0" xfId="0" applyFont="1" applyAlignment="1">
      <alignment horizontal="left"/>
    </xf>
    <xf numFmtId="0" fontId="0" fillId="0" borderId="1" xfId="0" applyBorder="1" applyAlignment="1">
      <alignment horizontal="center"/>
    </xf>
    <xf numFmtId="0" fontId="9" fillId="0" borderId="0" xfId="0" applyFont="1" applyAlignment="1">
      <alignment/>
    </xf>
    <xf numFmtId="176" fontId="0" fillId="0" borderId="0" xfId="15" applyNumberFormat="1" applyFont="1" applyBorder="1" applyAlignment="1">
      <alignment/>
      <protection/>
    </xf>
    <xf numFmtId="0" fontId="0" fillId="0" borderId="0" xfId="15" applyFont="1" applyAlignment="1">
      <alignment horizontal="center" wrapText="1"/>
      <protection/>
    </xf>
    <xf numFmtId="176" fontId="0" fillId="0" borderId="2" xfId="15" applyNumberFormat="1" applyFont="1" applyBorder="1" applyAlignment="1">
      <alignment horizontal="center"/>
      <protection/>
    </xf>
    <xf numFmtId="0" fontId="0" fillId="0" borderId="2" xfId="15" applyFont="1" applyBorder="1" applyAlignment="1">
      <alignment horizontal="center" wrapText="1"/>
      <protection/>
    </xf>
    <xf numFmtId="0" fontId="0" fillId="0" borderId="3" xfId="15" applyFont="1" applyBorder="1" applyAlignment="1">
      <alignment horizontal="center" wrapText="1"/>
      <protection/>
    </xf>
    <xf numFmtId="0" fontId="0" fillId="0" borderId="0" xfId="15" applyFont="1" applyAlignment="1">
      <alignment horizontal="distributed" vertical="distributed"/>
      <protection/>
    </xf>
    <xf numFmtId="0" fontId="0" fillId="0" borderId="0" xfId="0" applyAlignment="1">
      <alignment wrapText="1"/>
    </xf>
    <xf numFmtId="0" fontId="0" fillId="0" borderId="0" xfId="0" applyNumberFormat="1" applyFont="1" applyFill="1" applyBorder="1" applyAlignment="1" applyProtection="1">
      <alignment horizontal="left" vertical="center"/>
      <protection/>
    </xf>
    <xf numFmtId="191" fontId="4" fillId="2" borderId="0" xfId="22" applyNumberFormat="1" applyFont="1" applyFill="1" applyBorder="1" applyAlignment="1">
      <alignment/>
    </xf>
    <xf numFmtId="0" fontId="0" fillId="2" borderId="0" xfId="15" applyFont="1" applyFill="1">
      <alignment/>
      <protection/>
    </xf>
    <xf numFmtId="176" fontId="4" fillId="2" borderId="0" xfId="16" applyNumberFormat="1" applyFont="1" applyFill="1" applyBorder="1" applyAlignment="1">
      <alignment/>
    </xf>
    <xf numFmtId="176" fontId="4" fillId="2" borderId="3" xfId="17" applyNumberFormat="1" applyFont="1" applyFill="1" applyBorder="1" applyAlignment="1">
      <alignment/>
    </xf>
    <xf numFmtId="41" fontId="4" fillId="2" borderId="3" xfId="17" applyFont="1" applyFill="1" applyBorder="1" applyAlignment="1">
      <alignment/>
    </xf>
    <xf numFmtId="0" fontId="4" fillId="2" borderId="0" xfId="0" applyFont="1" applyFill="1" applyAlignment="1">
      <alignment/>
    </xf>
    <xf numFmtId="186" fontId="4" fillId="2" borderId="0" xfId="24" applyNumberFormat="1" applyFont="1" applyFill="1" applyBorder="1" applyAlignment="1">
      <alignment/>
    </xf>
    <xf numFmtId="3" fontId="4" fillId="2" borderId="0" xfId="15" applyNumberFormat="1" applyFont="1" applyFill="1">
      <alignment/>
      <protection/>
    </xf>
    <xf numFmtId="10" fontId="4" fillId="2" borderId="0" xfId="21" applyNumberFormat="1" applyFont="1" applyFill="1" applyAlignment="1">
      <alignment/>
    </xf>
    <xf numFmtId="182" fontId="4" fillId="2" borderId="0" xfId="24" applyNumberFormat="1" applyFont="1" applyFill="1" applyAlignment="1">
      <alignment/>
    </xf>
    <xf numFmtId="182" fontId="4" fillId="2" borderId="0" xfId="15" applyNumberFormat="1" applyFont="1" applyFill="1">
      <alignment/>
      <protection/>
    </xf>
    <xf numFmtId="0" fontId="0" fillId="2" borderId="0" xfId="15" applyFont="1" applyFill="1">
      <alignment/>
      <protection/>
    </xf>
    <xf numFmtId="0" fontId="4" fillId="2" borderId="0" xfId="15" applyFont="1" applyFill="1">
      <alignment/>
      <protection/>
    </xf>
    <xf numFmtId="182" fontId="4" fillId="2" borderId="3" xfId="18" applyNumberFormat="1" applyFont="1" applyFill="1" applyBorder="1" applyAlignment="1">
      <alignment/>
    </xf>
    <xf numFmtId="182" fontId="4" fillId="2" borderId="2" xfId="18" applyNumberFormat="1" applyFont="1" applyFill="1" applyBorder="1" applyAlignment="1">
      <alignment/>
    </xf>
    <xf numFmtId="3" fontId="4" fillId="2" borderId="0" xfId="15" applyNumberFormat="1" applyFont="1" applyFill="1" applyBorder="1">
      <alignment/>
      <protection/>
    </xf>
    <xf numFmtId="186" fontId="4" fillId="2" borderId="4" xfId="24" applyNumberFormat="1" applyFont="1" applyFill="1" applyBorder="1" applyAlignment="1">
      <alignment/>
    </xf>
    <xf numFmtId="182" fontId="4" fillId="2" borderId="2" xfId="16" applyNumberFormat="1" applyFont="1" applyFill="1" applyBorder="1" applyAlignment="1">
      <alignment/>
    </xf>
    <xf numFmtId="182" fontId="4" fillId="2" borderId="0" xfId="16" applyNumberFormat="1" applyFont="1" applyFill="1" applyBorder="1" applyAlignment="1">
      <alignment/>
    </xf>
    <xf numFmtId="191" fontId="4" fillId="2" borderId="5" xfId="22" applyNumberFormat="1" applyFont="1" applyFill="1" applyBorder="1" applyAlignment="1">
      <alignment/>
    </xf>
    <xf numFmtId="182" fontId="4" fillId="0" borderId="0" xfId="24" applyNumberFormat="1" applyFont="1" applyBorder="1" applyAlignment="1">
      <alignment/>
    </xf>
    <xf numFmtId="0" fontId="0" fillId="0" borderId="0" xfId="15" applyFont="1" applyAlignment="1">
      <alignment horizontal="left"/>
      <protection/>
    </xf>
    <xf numFmtId="182" fontId="4" fillId="2" borderId="3" xfId="24" applyNumberFormat="1" applyFont="1" applyFill="1" applyBorder="1" applyAlignment="1">
      <alignment/>
    </xf>
    <xf numFmtId="0" fontId="0" fillId="0" borderId="0" xfId="15" applyFont="1" applyAlignment="1">
      <alignment horizontal="center"/>
      <protection/>
    </xf>
    <xf numFmtId="176" fontId="8" fillId="0" borderId="0" xfId="15" applyNumberFormat="1" applyFont="1" applyAlignment="1">
      <alignment horizontal="center"/>
      <protection/>
    </xf>
    <xf numFmtId="0" fontId="4" fillId="0" borderId="0" xfId="15" applyFont="1" applyAlignment="1">
      <alignment horizontal="center"/>
      <protection/>
    </xf>
    <xf numFmtId="0" fontId="0" fillId="0" borderId="2" xfId="15" applyFont="1" applyBorder="1" applyAlignment="1">
      <alignment/>
      <protection/>
    </xf>
    <xf numFmtId="177" fontId="4" fillId="2" borderId="3" xfId="16" applyNumberFormat="1" applyFont="1" applyFill="1" applyBorder="1" applyAlignment="1">
      <alignment/>
    </xf>
    <xf numFmtId="186" fontId="4" fillId="2" borderId="5" xfId="22" applyNumberFormat="1" applyFont="1" applyFill="1" applyBorder="1" applyAlignment="1">
      <alignment/>
    </xf>
    <xf numFmtId="182" fontId="4" fillId="2" borderId="2" xfId="24" applyNumberFormat="1" applyFont="1" applyFill="1" applyBorder="1" applyAlignment="1">
      <alignment/>
    </xf>
    <xf numFmtId="0" fontId="4" fillId="2" borderId="0" xfId="15" applyFont="1" applyFill="1" applyBorder="1">
      <alignment/>
      <protection/>
    </xf>
    <xf numFmtId="177" fontId="4" fillId="0" borderId="2" xfId="16" applyNumberFormat="1" applyFont="1" applyBorder="1" applyAlignment="1">
      <alignment/>
    </xf>
    <xf numFmtId="194" fontId="0" fillId="0" borderId="0" xfId="15" applyNumberFormat="1" applyFont="1">
      <alignment/>
      <protection/>
    </xf>
    <xf numFmtId="0" fontId="11" fillId="0" borderId="0" xfId="0" applyFont="1" applyAlignment="1">
      <alignment/>
    </xf>
    <xf numFmtId="237" fontId="0" fillId="0" borderId="2" xfId="15" applyNumberFormat="1" applyFont="1" applyBorder="1" applyAlignment="1">
      <alignment horizontal="center"/>
      <protection/>
    </xf>
    <xf numFmtId="49" fontId="0" fillId="0" borderId="0" xfId="15" applyNumberFormat="1" applyFont="1" applyAlignment="1">
      <alignment horizontal="center"/>
      <protection/>
    </xf>
    <xf numFmtId="0" fontId="0" fillId="0" borderId="0" xfId="0" applyFont="1" applyAlignment="1">
      <alignment/>
    </xf>
    <xf numFmtId="191" fontId="4" fillId="0" borderId="0" xfId="22" applyNumberFormat="1" applyFont="1" applyFill="1" applyBorder="1" applyAlignment="1">
      <alignment/>
    </xf>
    <xf numFmtId="176" fontId="4" fillId="0" borderId="0" xfId="17" applyNumberFormat="1" applyFont="1" applyFill="1" applyBorder="1" applyAlignment="1">
      <alignment/>
    </xf>
    <xf numFmtId="186" fontId="4" fillId="0" borderId="0" xfId="22" applyNumberFormat="1" applyFont="1" applyFill="1" applyBorder="1" applyAlignment="1">
      <alignment/>
    </xf>
    <xf numFmtId="0" fontId="4" fillId="0" borderId="0" xfId="0" applyFont="1" applyFill="1" applyAlignment="1">
      <alignment/>
    </xf>
    <xf numFmtId="177" fontId="4" fillId="0" borderId="1" xfId="16" applyNumberFormat="1" applyFont="1" applyBorder="1" applyAlignment="1">
      <alignment/>
    </xf>
    <xf numFmtId="177" fontId="4" fillId="2" borderId="1" xfId="16" applyNumberFormat="1" applyFont="1" applyFill="1" applyBorder="1" applyAlignment="1">
      <alignment/>
    </xf>
    <xf numFmtId="176" fontId="0" fillId="0" borderId="0" xfId="15" applyNumberFormat="1" applyFont="1">
      <alignment/>
      <protection/>
    </xf>
    <xf numFmtId="176" fontId="0" fillId="0" borderId="0" xfId="15" applyNumberFormat="1" applyFont="1" applyBorder="1" applyAlignment="1">
      <alignment horizontal="center"/>
      <protection/>
    </xf>
    <xf numFmtId="49" fontId="0" fillId="0" borderId="2" xfId="15" applyNumberFormat="1" applyFont="1" applyBorder="1" applyAlignment="1">
      <alignment horizontal="center"/>
      <protection/>
    </xf>
    <xf numFmtId="49" fontId="0" fillId="0" borderId="0" xfId="15" applyNumberFormat="1" applyFont="1" applyBorder="1" applyAlignment="1">
      <alignment horizontal="center"/>
      <protection/>
    </xf>
    <xf numFmtId="49" fontId="0" fillId="0" borderId="0" xfId="15" applyNumberFormat="1" applyFont="1">
      <alignment/>
      <protection/>
    </xf>
    <xf numFmtId="0" fontId="0" fillId="0" borderId="0" xfId="0" applyFont="1" applyBorder="1" applyAlignment="1">
      <alignment horizontal="distributed"/>
    </xf>
    <xf numFmtId="0" fontId="0" fillId="0" borderId="0" xfId="0" applyFont="1" applyBorder="1" applyAlignment="1">
      <alignment/>
    </xf>
    <xf numFmtId="41" fontId="4" fillId="0" borderId="0" xfId="17" applyFont="1" applyFill="1" applyBorder="1" applyAlignment="1">
      <alignment/>
    </xf>
    <xf numFmtId="0" fontId="0" fillId="0" borderId="0" xfId="0" applyAlignment="1">
      <alignment vertical="top"/>
    </xf>
    <xf numFmtId="0" fontId="0" fillId="0" borderId="1" xfId="0" applyBorder="1" applyAlignment="1">
      <alignment vertical="top" wrapText="1"/>
    </xf>
    <xf numFmtId="49" fontId="4" fillId="0" borderId="1" xfId="16" applyNumberFormat="1" applyFont="1" applyBorder="1" applyAlignment="1">
      <alignment horizontal="center"/>
    </xf>
    <xf numFmtId="0" fontId="0" fillId="0" borderId="1" xfId="0" applyFont="1" applyBorder="1" applyAlignment="1">
      <alignment/>
    </xf>
    <xf numFmtId="0" fontId="0" fillId="0" borderId="0" xfId="0" applyAlignment="1">
      <alignment horizontal="center" vertical="center"/>
    </xf>
    <xf numFmtId="186" fontId="4" fillId="0" borderId="0" xfId="24" applyNumberFormat="1" applyFont="1" applyFill="1" applyBorder="1" applyAlignment="1">
      <alignment/>
    </xf>
    <xf numFmtId="0" fontId="4" fillId="0" borderId="0" xfId="15" applyFont="1" applyFill="1" applyBorder="1">
      <alignment/>
      <protection/>
    </xf>
    <xf numFmtId="0" fontId="0" fillId="0" borderId="0" xfId="0" applyBorder="1" applyAlignment="1">
      <alignment vertical="top" wrapText="1"/>
    </xf>
    <xf numFmtId="49" fontId="4" fillId="0" borderId="0" xfId="16" applyNumberFormat="1" applyFont="1" applyBorder="1" applyAlignment="1">
      <alignment horizontal="center"/>
    </xf>
    <xf numFmtId="0" fontId="0" fillId="0" borderId="0" xfId="15" applyFont="1" applyAlignment="1">
      <alignment vertical="center" wrapText="1"/>
      <protection/>
    </xf>
    <xf numFmtId="0" fontId="13" fillId="0" borderId="0" xfId="15" applyFont="1">
      <alignment/>
      <protection/>
    </xf>
    <xf numFmtId="0" fontId="0" fillId="0" borderId="0" xfId="0" applyFont="1" applyAlignment="1">
      <alignment vertical="center" wrapText="1"/>
    </xf>
    <xf numFmtId="0" fontId="13" fillId="0" borderId="0" xfId="15" applyFont="1" applyAlignment="1">
      <alignment horizontal="center"/>
      <protection/>
    </xf>
    <xf numFmtId="176" fontId="3" fillId="0" borderId="0" xfId="15" applyNumberFormat="1" applyFont="1" applyAlignment="1">
      <alignment horizontal="center" vertical="center"/>
      <protection/>
    </xf>
    <xf numFmtId="0" fontId="10" fillId="0" borderId="2" xfId="0" applyFont="1" applyBorder="1" applyAlignment="1">
      <alignment horizontal="center"/>
    </xf>
    <xf numFmtId="0" fontId="10" fillId="0" borderId="0" xfId="0" applyFont="1" applyAlignment="1">
      <alignment/>
    </xf>
    <xf numFmtId="0" fontId="0" fillId="0" borderId="2" xfId="15" applyNumberFormat="1" applyFont="1" applyBorder="1" applyAlignment="1">
      <alignment horizontal="center"/>
      <protection/>
    </xf>
    <xf numFmtId="0" fontId="3" fillId="0" borderId="0" xfId="0" applyFont="1" applyAlignment="1">
      <alignment horizontal="center" vertical="center"/>
    </xf>
    <xf numFmtId="0" fontId="0" fillId="0" borderId="3" xfId="0" applyBorder="1" applyAlignment="1">
      <alignment horizontal="center"/>
    </xf>
    <xf numFmtId="0" fontId="0" fillId="0" borderId="0" xfId="0" applyAlignment="1">
      <alignment vertical="center"/>
    </xf>
    <xf numFmtId="0" fontId="0" fillId="0" borderId="0" xfId="0" applyAlignment="1">
      <alignment/>
    </xf>
    <xf numFmtId="186" fontId="0" fillId="0" borderId="0" xfId="22" applyNumberFormat="1" applyFont="1" applyBorder="1" applyAlignment="1">
      <alignment horizontal="left"/>
    </xf>
    <xf numFmtId="3" fontId="4" fillId="0" borderId="1" xfId="0" applyNumberFormat="1" applyFont="1" applyBorder="1" applyAlignment="1">
      <alignment/>
    </xf>
    <xf numFmtId="0" fontId="17" fillId="0" borderId="0" xfId="15" applyFont="1">
      <alignment/>
      <protection/>
    </xf>
    <xf numFmtId="3" fontId="4" fillId="2" borderId="3" xfId="15" applyNumberFormat="1" applyFont="1" applyFill="1" applyBorder="1">
      <alignment/>
      <protection/>
    </xf>
    <xf numFmtId="182" fontId="4" fillId="2" borderId="4" xfId="24" applyNumberFormat="1" applyFont="1" applyFill="1" applyBorder="1" applyAlignment="1">
      <alignment/>
    </xf>
    <xf numFmtId="176" fontId="4" fillId="0" borderId="0" xfId="17" applyNumberFormat="1" applyFont="1" applyBorder="1" applyAlignment="1">
      <alignment/>
    </xf>
    <xf numFmtId="182" fontId="8" fillId="0" borderId="0" xfId="24" applyNumberFormat="1" applyFont="1" applyAlignment="1">
      <alignment/>
    </xf>
    <xf numFmtId="237" fontId="17" fillId="0" borderId="2" xfId="15" applyNumberFormat="1" applyFont="1" applyBorder="1" applyAlignment="1">
      <alignment horizontal="center"/>
      <protection/>
    </xf>
    <xf numFmtId="0" fontId="3" fillId="0" borderId="0" xfId="0" applyFont="1" applyAlignment="1">
      <alignment horizontal="center" vertical="center" wrapText="1"/>
    </xf>
    <xf numFmtId="0" fontId="3" fillId="0" borderId="0" xfId="15" applyFont="1" applyAlignment="1">
      <alignment horizontal="center" vertical="center" wrapText="1"/>
      <protection/>
    </xf>
    <xf numFmtId="0" fontId="0" fillId="0" borderId="0" xfId="0" applyFont="1" applyAlignment="1">
      <alignment vertical="center"/>
    </xf>
    <xf numFmtId="0" fontId="0" fillId="0" borderId="0" xfId="0" applyAlignment="1">
      <alignment vertical="center"/>
    </xf>
    <xf numFmtId="0" fontId="0" fillId="0" borderId="0" xfId="0" applyAlignment="1">
      <alignment/>
    </xf>
    <xf numFmtId="0" fontId="10" fillId="0" borderId="0" xfId="0" applyFont="1" applyAlignment="1">
      <alignment horizontal="center" vertical="center"/>
    </xf>
    <xf numFmtId="0" fontId="13" fillId="0" borderId="0" xfId="15" applyFont="1" applyAlignment="1">
      <alignment vertical="center" wrapText="1"/>
      <protection/>
    </xf>
    <xf numFmtId="0" fontId="0" fillId="0" borderId="0" xfId="0" applyAlignment="1">
      <alignment vertical="center" wrapText="1"/>
    </xf>
    <xf numFmtId="0" fontId="0" fillId="0" borderId="0" xfId="0" applyAlignment="1">
      <alignment vertical="top" wrapText="1"/>
    </xf>
    <xf numFmtId="0" fontId="3" fillId="0" borderId="0" xfId="0" applyFont="1" applyAlignment="1">
      <alignment horizontal="center" vertical="center"/>
    </xf>
    <xf numFmtId="0" fontId="0" fillId="0" borderId="0" xfId="0" applyAlignment="1">
      <alignment horizontal="center"/>
    </xf>
    <xf numFmtId="0" fontId="0" fillId="0" borderId="0" xfId="15" applyFont="1" applyAlignment="1">
      <alignment vertical="center" wrapText="1"/>
      <protection/>
    </xf>
    <xf numFmtId="176" fontId="0" fillId="0" borderId="2" xfId="15" applyNumberFormat="1" applyFont="1" applyBorder="1" applyAlignment="1">
      <alignment horizontal="center"/>
      <protection/>
    </xf>
    <xf numFmtId="186" fontId="3" fillId="0" borderId="0" xfId="22" applyNumberFormat="1" applyFont="1" applyBorder="1" applyAlignment="1">
      <alignment horizontal="center" vertical="center"/>
    </xf>
    <xf numFmtId="176" fontId="3" fillId="0" borderId="0" xfId="15" applyNumberFormat="1" applyFont="1" applyAlignment="1">
      <alignment horizontal="center" vertical="center"/>
      <protection/>
    </xf>
    <xf numFmtId="177" fontId="16" fillId="0" borderId="0" xfId="16" applyNumberFormat="1" applyFont="1" applyAlignment="1">
      <alignment vertical="top" wrapText="1"/>
    </xf>
    <xf numFmtId="0" fontId="0" fillId="0" borderId="0" xfId="0" applyAlignment="1">
      <alignment horizontal="center" vertical="center"/>
    </xf>
    <xf numFmtId="0" fontId="0" fillId="0" borderId="0" xfId="0" applyAlignment="1">
      <alignment wrapText="1"/>
    </xf>
    <xf numFmtId="0" fontId="12" fillId="0" borderId="0" xfId="0" applyFont="1" applyAlignment="1">
      <alignment horizontal="center" vertical="center" wrapText="1"/>
    </xf>
    <xf numFmtId="0" fontId="3" fillId="0" borderId="0" xfId="15" applyFont="1" applyAlignment="1">
      <alignment horizontal="center" vertical="center"/>
      <protection/>
    </xf>
    <xf numFmtId="0" fontId="3" fillId="0" borderId="0" xfId="0" applyFont="1" applyAlignment="1">
      <alignment vertical="center"/>
    </xf>
    <xf numFmtId="0" fontId="3" fillId="0" borderId="0" xfId="0" applyFont="1" applyAlignment="1">
      <alignment horizontal="center"/>
    </xf>
    <xf numFmtId="176" fontId="3" fillId="0" borderId="0" xfId="15" applyNumberFormat="1" applyFont="1" applyAlignment="1">
      <alignment horizontal="center"/>
      <protection/>
    </xf>
    <xf numFmtId="0" fontId="0" fillId="0" borderId="2" xfId="15" applyFont="1" applyBorder="1" applyAlignment="1">
      <alignment horizontal="distributed"/>
      <protection/>
    </xf>
    <xf numFmtId="0" fontId="3" fillId="0" borderId="0" xfId="15" applyFont="1" applyAlignment="1">
      <alignment horizontal="right"/>
      <protection/>
    </xf>
    <xf numFmtId="0" fontId="13" fillId="0" borderId="0" xfId="0" applyFont="1" applyAlignment="1">
      <alignment vertical="center" wrapText="1"/>
    </xf>
    <xf numFmtId="176" fontId="0" fillId="0" borderId="2" xfId="15" applyNumberFormat="1" applyFont="1" applyBorder="1" applyAlignment="1">
      <alignment horizontal="center"/>
      <protection/>
    </xf>
    <xf numFmtId="0" fontId="0" fillId="0" borderId="0" xfId="0" applyAlignment="1">
      <alignment horizontal="center" vertical="center" wrapText="1"/>
    </xf>
    <xf numFmtId="0" fontId="0" fillId="0" borderId="0" xfId="15" applyFont="1" applyBorder="1" applyAlignment="1">
      <alignment horizontal="center" wrapText="1"/>
      <protection/>
    </xf>
    <xf numFmtId="0" fontId="0" fillId="0" borderId="2" xfId="15" applyFont="1" applyBorder="1" applyAlignment="1">
      <alignment horizontal="center" wrapText="1"/>
      <protection/>
    </xf>
  </cellXfs>
  <cellStyles count="12">
    <cellStyle name="Normal" xfId="0"/>
    <cellStyle name="一般_05易簽90年財簽" xfId="15"/>
    <cellStyle name="Comma" xfId="16"/>
    <cellStyle name="Comma [0]" xfId="17"/>
    <cellStyle name="千分位[0]_05易簽90年財簽" xfId="18"/>
    <cellStyle name="千分位_05易簽90年財簽" xfId="19"/>
    <cellStyle name="Followed Hyperlink" xfId="20"/>
    <cellStyle name="Percent" xfId="21"/>
    <cellStyle name="Currency" xfId="22"/>
    <cellStyle name="Currency [0]" xfId="23"/>
    <cellStyle name="貨幣 [0]_05易簽90年財簽"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9"/>
  <sheetViews>
    <sheetView workbookViewId="0" topLeftCell="A1">
      <selection activeCell="E11" sqref="E11"/>
    </sheetView>
  </sheetViews>
  <sheetFormatPr defaultColWidth="9.00390625" defaultRowHeight="16.5"/>
  <cols>
    <col min="1" max="1" width="15.625" style="0" customWidth="1"/>
    <col min="2" max="2" width="14.00390625" style="0" customWidth="1"/>
  </cols>
  <sheetData>
    <row r="1" spans="1:2" ht="16.5">
      <c r="A1" s="130" t="s">
        <v>134</v>
      </c>
      <c r="B1" s="122" t="s">
        <v>132</v>
      </c>
    </row>
    <row r="2" spans="1:2" ht="16.5">
      <c r="A2" s="130"/>
      <c r="B2" t="s">
        <v>137</v>
      </c>
    </row>
    <row r="3" ht="16.5">
      <c r="A3" s="130"/>
    </row>
    <row r="4" spans="1:5" ht="16.5">
      <c r="A4" s="130" t="s">
        <v>136</v>
      </c>
      <c r="B4" s="142" t="s">
        <v>133</v>
      </c>
      <c r="C4" s="143"/>
      <c r="D4" s="143"/>
      <c r="E4" s="143"/>
    </row>
    <row r="5" ht="16.5">
      <c r="A5" s="130"/>
    </row>
    <row r="6" spans="1:6" ht="16.5">
      <c r="A6" s="130" t="s">
        <v>135</v>
      </c>
      <c r="B6" s="143" t="s">
        <v>130</v>
      </c>
      <c r="C6" s="143"/>
      <c r="D6" s="143"/>
      <c r="E6" s="143"/>
      <c r="F6" s="143"/>
    </row>
    <row r="7" spans="1:7" ht="16.5">
      <c r="A7" s="130"/>
      <c r="B7" s="142" t="s">
        <v>131</v>
      </c>
      <c r="C7" s="143"/>
      <c r="D7" s="143"/>
      <c r="E7" s="143"/>
      <c r="F7" s="143"/>
      <c r="G7" s="143"/>
    </row>
    <row r="8" ht="16.5">
      <c r="A8" s="130"/>
    </row>
    <row r="9" ht="16.5">
      <c r="A9" s="130"/>
    </row>
  </sheetData>
  <mergeCells count="3">
    <mergeCell ref="B4:E4"/>
    <mergeCell ref="B6:F6"/>
    <mergeCell ref="B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workbookViewId="0" topLeftCell="A13">
      <selection activeCell="H31" sqref="H31"/>
    </sheetView>
  </sheetViews>
  <sheetFormatPr defaultColWidth="9.00390625" defaultRowHeight="16.5"/>
  <cols>
    <col min="2" max="2" width="15.375" style="0" customWidth="1"/>
    <col min="3" max="3" width="18.00390625" style="0" customWidth="1"/>
    <col min="4" max="5" width="14.375" style="0" customWidth="1"/>
    <col min="6" max="6" width="19.75390625" style="0" customWidth="1"/>
    <col min="10" max="10" width="10.25390625" style="0" customWidth="1"/>
  </cols>
  <sheetData>
    <row r="1" spans="1:2" ht="16.5">
      <c r="A1" s="144" t="s">
        <v>152</v>
      </c>
      <c r="B1" s="144"/>
    </row>
    <row r="2" spans="1:8" s="51" customFormat="1" ht="21">
      <c r="A2" s="145" t="s">
        <v>138</v>
      </c>
      <c r="B2" s="145"/>
      <c r="C2" s="145"/>
      <c r="D2" s="145"/>
      <c r="E2" s="145"/>
      <c r="F2" s="145"/>
      <c r="G2" s="143"/>
      <c r="H2" s="143"/>
    </row>
    <row r="3" spans="2:5" s="51" customFormat="1" ht="21">
      <c r="B3" s="93"/>
      <c r="D3" s="125">
        <v>97</v>
      </c>
      <c r="E3" s="126" t="s">
        <v>126</v>
      </c>
    </row>
    <row r="5" ht="16.5">
      <c r="A5" t="s">
        <v>106</v>
      </c>
    </row>
    <row r="6" spans="1:9" ht="16.5">
      <c r="A6" s="144" t="s">
        <v>139</v>
      </c>
      <c r="B6" s="144"/>
      <c r="C6" s="144"/>
      <c r="D6" s="144"/>
      <c r="E6" s="144"/>
      <c r="F6" s="144"/>
      <c r="G6" s="144"/>
      <c r="H6" s="144"/>
      <c r="I6" s="144"/>
    </row>
    <row r="7" ht="16.5">
      <c r="A7" t="s">
        <v>103</v>
      </c>
    </row>
    <row r="8" spans="1:9" ht="16.5">
      <c r="A8" s="144" t="s">
        <v>154</v>
      </c>
      <c r="B8" s="144"/>
      <c r="C8" s="144"/>
      <c r="D8" s="144"/>
      <c r="E8" s="144"/>
      <c r="F8" s="144"/>
      <c r="G8" s="144"/>
      <c r="H8" s="144"/>
      <c r="I8" s="144"/>
    </row>
    <row r="9" spans="1:9" ht="16.5">
      <c r="A9" s="144" t="s">
        <v>151</v>
      </c>
      <c r="B9" s="144"/>
      <c r="C9" s="144"/>
      <c r="D9" s="144"/>
      <c r="E9" s="144"/>
      <c r="F9" s="144"/>
      <c r="G9" s="144"/>
      <c r="H9" s="144"/>
      <c r="I9" s="144"/>
    </row>
    <row r="10" spans="1:9" ht="16.5">
      <c r="A10" s="144" t="s">
        <v>155</v>
      </c>
      <c r="B10" s="144"/>
      <c r="C10" s="144"/>
      <c r="D10" s="144"/>
      <c r="E10" s="144"/>
      <c r="F10" s="144"/>
      <c r="G10" s="144"/>
      <c r="H10" s="144"/>
      <c r="I10" s="144"/>
    </row>
    <row r="11" ht="16.5">
      <c r="A11" t="s">
        <v>102</v>
      </c>
    </row>
    <row r="12" spans="1:9" ht="87" customHeight="1">
      <c r="A12" s="148" t="s">
        <v>153</v>
      </c>
      <c r="B12" s="148"/>
      <c r="C12" s="148"/>
      <c r="D12" s="148"/>
      <c r="E12" s="148"/>
      <c r="F12" s="148"/>
      <c r="G12" s="148"/>
      <c r="H12" s="148"/>
      <c r="I12" s="148"/>
    </row>
    <row r="13" spans="1:9" ht="23.25" customHeight="1">
      <c r="A13" s="58"/>
      <c r="B13" s="58"/>
      <c r="C13" s="58"/>
      <c r="D13" s="58"/>
      <c r="E13" s="58"/>
      <c r="F13" s="58"/>
      <c r="G13" s="58"/>
      <c r="H13" s="58"/>
      <c r="I13" s="58"/>
    </row>
    <row r="14" spans="1:9" ht="23.25" customHeight="1">
      <c r="A14" s="58"/>
      <c r="B14" s="58"/>
      <c r="C14" s="58"/>
      <c r="D14" s="58"/>
      <c r="E14" s="58"/>
      <c r="F14" s="58"/>
      <c r="G14" s="58"/>
      <c r="H14" s="58"/>
      <c r="I14" s="58"/>
    </row>
    <row r="15" spans="1:9" ht="16.5">
      <c r="A15" s="144"/>
      <c r="B15" s="144"/>
      <c r="C15" s="144"/>
      <c r="D15" s="144"/>
      <c r="E15" s="144"/>
      <c r="F15" s="144"/>
      <c r="G15" s="144"/>
      <c r="H15" s="144"/>
      <c r="I15" s="144"/>
    </row>
    <row r="16" ht="16.5">
      <c r="A16" t="s">
        <v>0</v>
      </c>
    </row>
    <row r="17" spans="2:6" s="2" customFormat="1" ht="16.5">
      <c r="B17" s="50" t="s">
        <v>1</v>
      </c>
      <c r="C17" s="50" t="s">
        <v>101</v>
      </c>
      <c r="D17" s="50" t="s">
        <v>100</v>
      </c>
      <c r="E17" s="50" t="s">
        <v>79</v>
      </c>
      <c r="F17" s="50" t="s">
        <v>30</v>
      </c>
    </row>
    <row r="18" spans="2:6" s="111" customFormat="1" ht="49.5">
      <c r="B18" s="112" t="s">
        <v>144</v>
      </c>
      <c r="C18" s="112" t="s">
        <v>160</v>
      </c>
      <c r="D18" s="101">
        <v>1590000</v>
      </c>
      <c r="E18" s="113" t="s">
        <v>156</v>
      </c>
      <c r="F18" s="112"/>
    </row>
    <row r="19" spans="2:6" s="111" customFormat="1" ht="16.5">
      <c r="B19" s="112" t="s">
        <v>157</v>
      </c>
      <c r="C19" s="112" t="s">
        <v>158</v>
      </c>
      <c r="D19" s="101">
        <v>2661400</v>
      </c>
      <c r="E19" s="113" t="s">
        <v>159</v>
      </c>
      <c r="F19" s="112"/>
    </row>
    <row r="20" spans="2:6" s="111" customFormat="1" ht="16.5">
      <c r="B20" s="112"/>
      <c r="C20" s="112"/>
      <c r="D20" s="101"/>
      <c r="E20" s="113"/>
      <c r="F20" s="112"/>
    </row>
    <row r="21" spans="2:6" s="111" customFormat="1" ht="16.5">
      <c r="B21" s="118"/>
      <c r="C21" s="118"/>
      <c r="D21" s="102">
        <f>SUM(D18:D20)</f>
        <v>4251400</v>
      </c>
      <c r="E21" s="119"/>
      <c r="F21" s="118"/>
    </row>
    <row r="23" ht="16.5">
      <c r="A23" t="s">
        <v>2</v>
      </c>
    </row>
    <row r="24" spans="2:4" ht="16.5">
      <c r="B24" s="4" t="s">
        <v>99</v>
      </c>
      <c r="C24" s="50" t="s">
        <v>21</v>
      </c>
      <c r="D24" s="50" t="s">
        <v>30</v>
      </c>
    </row>
    <row r="25" spans="2:4" ht="16.5">
      <c r="B25" s="114" t="s">
        <v>110</v>
      </c>
      <c r="C25" s="101">
        <v>2618138</v>
      </c>
      <c r="D25" s="46"/>
    </row>
    <row r="26" spans="2:4" ht="16.5">
      <c r="B26" s="114" t="s">
        <v>111</v>
      </c>
      <c r="C26" s="101">
        <v>100000</v>
      </c>
      <c r="D26" s="46"/>
    </row>
    <row r="27" spans="2:4" ht="16.5">
      <c r="B27" s="114" t="s">
        <v>104</v>
      </c>
      <c r="C27" s="133">
        <v>2000000</v>
      </c>
      <c r="D27" s="46"/>
    </row>
    <row r="28" spans="2:4" ht="16.5">
      <c r="B28" s="114" t="s">
        <v>3</v>
      </c>
      <c r="C28" s="101"/>
      <c r="D28" s="46"/>
    </row>
    <row r="29" spans="2:4" ht="16.5">
      <c r="B29" s="114" t="s">
        <v>7</v>
      </c>
      <c r="C29" s="101"/>
      <c r="D29" s="46"/>
    </row>
    <row r="32" spans="1:5" ht="16.5">
      <c r="A32" s="146" t="s">
        <v>121</v>
      </c>
      <c r="B32" s="147"/>
      <c r="C32" s="147"/>
      <c r="D32" s="147"/>
      <c r="E32" s="147"/>
    </row>
  </sheetData>
  <mergeCells count="9">
    <mergeCell ref="A9:I9"/>
    <mergeCell ref="A1:B1"/>
    <mergeCell ref="A2:H2"/>
    <mergeCell ref="A32:E32"/>
    <mergeCell ref="A6:I6"/>
    <mergeCell ref="A15:I15"/>
    <mergeCell ref="A12:I12"/>
    <mergeCell ref="A8:I8"/>
    <mergeCell ref="A10:I10"/>
  </mergeCells>
  <printOptions/>
  <pageMargins left="1.05" right="0.63"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0"/>
  <sheetViews>
    <sheetView workbookViewId="0" topLeftCell="A1">
      <selection activeCell="F17" sqref="F17:F19"/>
    </sheetView>
  </sheetViews>
  <sheetFormatPr defaultColWidth="9.00390625" defaultRowHeight="16.5"/>
  <cols>
    <col min="1" max="1" width="9.00390625" style="5" customWidth="1"/>
    <col min="2" max="2" width="1.37890625" style="5" customWidth="1"/>
    <col min="3" max="3" width="3.625" style="5" customWidth="1"/>
    <col min="4" max="4" width="13.75390625" style="5" customWidth="1"/>
    <col min="5" max="5" width="1.37890625" style="5" customWidth="1"/>
    <col min="6" max="6" width="16.125" style="5" customWidth="1"/>
    <col min="7" max="7" width="1.25" style="5" customWidth="1"/>
    <col min="8" max="8" width="36.625" style="5" customWidth="1"/>
    <col min="9" max="9" width="1.25" style="5" customWidth="1"/>
    <col min="10" max="16384" width="9.00390625" style="5" customWidth="1"/>
  </cols>
  <sheetData>
    <row r="1" spans="1:12" s="15" customFormat="1" ht="16.5">
      <c r="A1" s="124"/>
      <c r="B1" s="131"/>
      <c r="C1" s="131"/>
      <c r="D1" s="149" t="str">
        <f>'3業務報告'!A2</f>
        <v>　　　　　財團法人奇幻文化藝術基金會</v>
      </c>
      <c r="E1" s="150"/>
      <c r="F1" s="150"/>
      <c r="G1" s="150"/>
      <c r="H1" s="150"/>
      <c r="I1" s="150"/>
      <c r="J1" s="150"/>
      <c r="K1" s="131"/>
      <c r="L1" s="115"/>
    </row>
    <row r="2" spans="2:12" s="15" customFormat="1" ht="16.5">
      <c r="B2" s="124"/>
      <c r="C2" s="124"/>
      <c r="D2" s="124"/>
      <c r="E2" s="124"/>
      <c r="F2" s="154" t="s">
        <v>98</v>
      </c>
      <c r="G2" s="154"/>
      <c r="H2" s="154"/>
      <c r="I2" s="124"/>
      <c r="J2" s="115"/>
      <c r="K2" s="115"/>
      <c r="L2" s="115"/>
    </row>
    <row r="3" spans="1:12" s="15" customFormat="1" ht="16.5">
      <c r="A3" s="128"/>
      <c r="B3" s="131"/>
      <c r="C3" s="131"/>
      <c r="D3" s="131"/>
      <c r="E3" s="131"/>
      <c r="F3" s="153" t="str">
        <f>"民國"&amp;'1業務計畫'!$D$3&amp;"年度"</f>
        <v>民國97年度</v>
      </c>
      <c r="G3" s="149"/>
      <c r="H3" s="149"/>
      <c r="I3" s="131"/>
      <c r="J3" s="131"/>
      <c r="K3" s="131"/>
      <c r="L3" s="131"/>
    </row>
    <row r="4" spans="5:9" ht="16.5">
      <c r="E4" s="103"/>
      <c r="F4" s="54" t="s">
        <v>80</v>
      </c>
      <c r="G4" s="104"/>
      <c r="H4" s="104"/>
      <c r="I4" s="104"/>
    </row>
    <row r="5" spans="1:9" ht="16.5">
      <c r="A5" s="86" t="s">
        <v>81</v>
      </c>
      <c r="C5" s="152" t="s">
        <v>82</v>
      </c>
      <c r="D5" s="152"/>
      <c r="E5" s="103"/>
      <c r="F5" s="129" t="str">
        <f>'1業務計畫'!$D$3&amp;"年度"</f>
        <v>97年度</v>
      </c>
      <c r="G5" s="106"/>
      <c r="H5" s="105" t="s">
        <v>83</v>
      </c>
      <c r="I5" s="107"/>
    </row>
    <row r="6" spans="3:9" ht="16.5">
      <c r="C6" s="96" t="s">
        <v>26</v>
      </c>
      <c r="D6" s="96"/>
      <c r="E6" s="96"/>
      <c r="F6" s="96"/>
      <c r="G6" s="96"/>
      <c r="H6" s="96"/>
      <c r="I6" s="108"/>
    </row>
    <row r="7" spans="1:9" ht="16.5">
      <c r="A7" s="85">
        <v>4100</v>
      </c>
      <c r="C7" s="109"/>
      <c r="D7" s="96" t="s">
        <v>6</v>
      </c>
      <c r="E7" s="109"/>
      <c r="F7" s="32">
        <v>2000000</v>
      </c>
      <c r="G7" s="32"/>
      <c r="H7" s="132" t="s">
        <v>141</v>
      </c>
      <c r="I7" s="21"/>
    </row>
    <row r="8" spans="1:9" ht="16.5">
      <c r="A8" s="85">
        <v>4200</v>
      </c>
      <c r="C8" s="109"/>
      <c r="D8" s="96" t="s">
        <v>115</v>
      </c>
      <c r="E8" s="109"/>
      <c r="F8" s="22">
        <v>2618138</v>
      </c>
      <c r="G8" s="32"/>
      <c r="H8" s="5" t="s">
        <v>163</v>
      </c>
      <c r="I8" s="21"/>
    </row>
    <row r="9" spans="1:9" ht="16.5">
      <c r="A9" s="85">
        <v>4300</v>
      </c>
      <c r="C9" s="109"/>
      <c r="D9" s="96" t="s">
        <v>4</v>
      </c>
      <c r="E9" s="109"/>
      <c r="F9" s="22">
        <v>100000</v>
      </c>
      <c r="G9" s="22"/>
      <c r="H9" s="22"/>
      <c r="I9" s="21"/>
    </row>
    <row r="10" spans="1:9" ht="16.5">
      <c r="A10" s="85">
        <v>4400</v>
      </c>
      <c r="C10" s="109"/>
      <c r="D10" s="96" t="s">
        <v>5</v>
      </c>
      <c r="E10" s="109"/>
      <c r="F10" s="22">
        <v>0</v>
      </c>
      <c r="G10" s="22"/>
      <c r="H10" s="22"/>
      <c r="I10" s="21"/>
    </row>
    <row r="11" spans="1:9" ht="16.5">
      <c r="A11" s="85">
        <v>4500</v>
      </c>
      <c r="D11" s="96" t="s">
        <v>3</v>
      </c>
      <c r="E11" s="109"/>
      <c r="F11" s="22">
        <v>0</v>
      </c>
      <c r="G11" s="22"/>
      <c r="H11" s="22"/>
      <c r="I11" s="21"/>
    </row>
    <row r="12" spans="1:9" ht="16.5">
      <c r="A12" s="85">
        <v>4600</v>
      </c>
      <c r="C12" s="109"/>
      <c r="D12" s="96" t="s">
        <v>84</v>
      </c>
      <c r="E12" s="109"/>
      <c r="F12" s="22">
        <v>0</v>
      </c>
      <c r="G12" s="22"/>
      <c r="H12" s="22"/>
      <c r="I12" s="21"/>
    </row>
    <row r="13" spans="1:9" ht="16.5">
      <c r="A13" s="85">
        <v>4900</v>
      </c>
      <c r="C13" s="109"/>
      <c r="D13" s="96" t="s">
        <v>7</v>
      </c>
      <c r="E13" s="109"/>
      <c r="F13" s="22">
        <v>0</v>
      </c>
      <c r="G13" s="22"/>
      <c r="H13" s="22"/>
      <c r="I13" s="21"/>
    </row>
    <row r="14" spans="1:9" ht="16.5">
      <c r="A14" s="85"/>
      <c r="C14" s="96"/>
      <c r="D14" s="49" t="s">
        <v>85</v>
      </c>
      <c r="F14" s="87">
        <f>SUM(F7:F13)</f>
        <v>4718138</v>
      </c>
      <c r="G14" s="110"/>
      <c r="H14" s="110"/>
      <c r="I14" s="100"/>
    </row>
    <row r="15" spans="1:9" ht="16.5">
      <c r="A15" s="85"/>
      <c r="C15" s="1"/>
      <c r="D15" s="1"/>
      <c r="E15" s="1"/>
      <c r="F15" s="42"/>
      <c r="G15" s="42"/>
      <c r="H15" s="42"/>
      <c r="I15" s="3"/>
    </row>
    <row r="16" spans="1:9" ht="16.5">
      <c r="A16" s="85"/>
      <c r="C16" s="96" t="s">
        <v>86</v>
      </c>
      <c r="D16" s="49"/>
      <c r="E16" s="49"/>
      <c r="F16" s="42"/>
      <c r="G16" s="42"/>
      <c r="H16" s="42"/>
      <c r="I16" s="3"/>
    </row>
    <row r="17" spans="1:9" ht="16.5">
      <c r="A17" s="85">
        <v>5100</v>
      </c>
      <c r="C17" s="49"/>
      <c r="D17" s="49" t="s">
        <v>87</v>
      </c>
      <c r="E17" s="49"/>
      <c r="F17" s="26">
        <v>1838400</v>
      </c>
      <c r="G17" s="26"/>
      <c r="H17" s="26"/>
      <c r="I17" s="3"/>
    </row>
    <row r="18" spans="1:9" ht="16.5">
      <c r="A18" s="85">
        <v>5200</v>
      </c>
      <c r="C18" s="96"/>
      <c r="D18" s="96" t="s">
        <v>88</v>
      </c>
      <c r="E18" s="96"/>
      <c r="F18" s="26">
        <v>823000</v>
      </c>
      <c r="G18" s="26"/>
      <c r="H18" s="26"/>
      <c r="I18" s="3"/>
    </row>
    <row r="19" spans="1:9" ht="16.5">
      <c r="A19" s="85">
        <v>5300</v>
      </c>
      <c r="C19" s="96"/>
      <c r="D19" s="96" t="s">
        <v>89</v>
      </c>
      <c r="E19" s="96"/>
      <c r="F19" s="26">
        <v>1590000</v>
      </c>
      <c r="G19" s="26"/>
      <c r="H19" s="155" t="s">
        <v>164</v>
      </c>
      <c r="I19" s="3"/>
    </row>
    <row r="20" spans="1:9" ht="16.5">
      <c r="A20" s="85"/>
      <c r="C20" s="96"/>
      <c r="D20" s="96"/>
      <c r="E20" s="96"/>
      <c r="F20" s="26"/>
      <c r="G20" s="26"/>
      <c r="H20" s="155"/>
      <c r="I20" s="3"/>
    </row>
    <row r="21" spans="1:9" ht="16.5">
      <c r="A21" s="85">
        <v>5400</v>
      </c>
      <c r="C21" s="96"/>
      <c r="D21" s="96" t="s">
        <v>90</v>
      </c>
      <c r="E21" s="96"/>
      <c r="F21" s="26">
        <v>0</v>
      </c>
      <c r="G21" s="26"/>
      <c r="H21" s="26"/>
      <c r="I21" s="3"/>
    </row>
    <row r="22" spans="1:9" ht="16.5">
      <c r="A22" s="85">
        <v>5500</v>
      </c>
      <c r="C22" s="96"/>
      <c r="D22" s="96" t="s">
        <v>91</v>
      </c>
      <c r="E22" s="96"/>
      <c r="F22" s="26">
        <v>0</v>
      </c>
      <c r="G22" s="26"/>
      <c r="H22" s="26"/>
      <c r="I22" s="3"/>
    </row>
    <row r="23" spans="1:9" ht="16.5">
      <c r="A23" s="85">
        <v>5600</v>
      </c>
      <c r="C23" s="96"/>
      <c r="D23" s="96" t="s">
        <v>92</v>
      </c>
      <c r="E23" s="96"/>
      <c r="F23" s="26">
        <v>0</v>
      </c>
      <c r="G23" s="26"/>
      <c r="H23" s="26"/>
      <c r="I23" s="3"/>
    </row>
    <row r="24" spans="1:9" ht="16.5">
      <c r="A24" s="85">
        <v>5700</v>
      </c>
      <c r="C24" s="96"/>
      <c r="D24" s="96" t="s">
        <v>93</v>
      </c>
      <c r="E24" s="96"/>
      <c r="F24" s="26">
        <v>0</v>
      </c>
      <c r="G24" s="26"/>
      <c r="H24" s="26"/>
      <c r="I24" s="3"/>
    </row>
    <row r="25" spans="1:9" ht="16.5">
      <c r="A25" s="85">
        <v>5800</v>
      </c>
      <c r="C25" s="96"/>
      <c r="D25" s="96" t="s">
        <v>94</v>
      </c>
      <c r="E25" s="96"/>
      <c r="F25" s="26">
        <v>0</v>
      </c>
      <c r="G25" s="26"/>
      <c r="H25" s="26"/>
      <c r="I25" s="3"/>
    </row>
    <row r="26" spans="1:9" ht="16.5">
      <c r="A26" s="85"/>
      <c r="C26" s="96"/>
      <c r="D26" s="20" t="s">
        <v>95</v>
      </c>
      <c r="F26" s="87">
        <f>SUM(F17:F25)</f>
        <v>4251400</v>
      </c>
      <c r="G26" s="110"/>
      <c r="H26" s="110"/>
      <c r="I26" s="3"/>
    </row>
    <row r="27" spans="1:9" ht="16.5">
      <c r="A27" s="85"/>
      <c r="C27" s="96"/>
      <c r="D27" s="96"/>
      <c r="E27" s="49"/>
      <c r="F27" s="43"/>
      <c r="G27" s="110"/>
      <c r="H27" s="110"/>
      <c r="I27" s="3"/>
    </row>
    <row r="28" spans="1:9" ht="16.5">
      <c r="A28" s="85"/>
      <c r="C28" s="59" t="s">
        <v>96</v>
      </c>
      <c r="D28" s="96"/>
      <c r="E28" s="96"/>
      <c r="F28" s="60">
        <f>F14-F26</f>
        <v>466738</v>
      </c>
      <c r="G28" s="97"/>
      <c r="H28" s="97"/>
      <c r="I28" s="21"/>
    </row>
    <row r="29" spans="1:9" ht="16.5">
      <c r="A29" s="85"/>
      <c r="C29" s="59" t="s">
        <v>24</v>
      </c>
      <c r="D29" s="96"/>
      <c r="E29" s="96"/>
      <c r="F29" s="48"/>
      <c r="G29" s="98"/>
      <c r="H29" s="98"/>
      <c r="I29" s="3"/>
    </row>
    <row r="30" spans="1:9" ht="17.25" thickBot="1">
      <c r="A30" s="85"/>
      <c r="C30" s="59" t="s">
        <v>27</v>
      </c>
      <c r="D30" s="96"/>
      <c r="E30" s="96"/>
      <c r="F30" s="88">
        <f>SUM(F28:F29)</f>
        <v>466738</v>
      </c>
      <c r="G30" s="99"/>
      <c r="H30" s="99"/>
      <c r="I30" s="3"/>
    </row>
    <row r="31" spans="1:9" ht="17.25" thickTop="1">
      <c r="A31" s="85"/>
      <c r="C31" s="59"/>
      <c r="D31" s="96"/>
      <c r="E31" s="96"/>
      <c r="F31" s="45"/>
      <c r="G31" s="45"/>
      <c r="H31" s="45"/>
      <c r="I31" s="3"/>
    </row>
    <row r="32" spans="1:12" ht="16.5">
      <c r="A32" s="151" t="s">
        <v>112</v>
      </c>
      <c r="B32" s="151"/>
      <c r="C32" s="151"/>
      <c r="D32" s="151"/>
      <c r="E32" s="151"/>
      <c r="F32" s="151"/>
      <c r="G32" s="151"/>
      <c r="H32" s="151"/>
      <c r="I32" s="151"/>
      <c r="J32" s="151"/>
      <c r="K32" s="151"/>
      <c r="L32" s="151"/>
    </row>
    <row r="33" spans="1:12" ht="16.5">
      <c r="A33" s="120"/>
      <c r="B33" s="120"/>
      <c r="C33" s="120"/>
      <c r="D33" s="120"/>
      <c r="E33" s="120"/>
      <c r="F33" s="120"/>
      <c r="G33" s="120"/>
      <c r="H33" s="120"/>
      <c r="I33" s="120"/>
      <c r="J33" s="120"/>
      <c r="K33" s="120"/>
      <c r="L33" s="120"/>
    </row>
    <row r="34" spans="1:8" ht="16.5">
      <c r="A34" s="146" t="s">
        <v>118</v>
      </c>
      <c r="B34" s="147"/>
      <c r="C34" s="147"/>
      <c r="D34" s="147"/>
      <c r="E34" s="147"/>
      <c r="F34" s="147"/>
      <c r="G34" s="147"/>
      <c r="H34" s="147"/>
    </row>
    <row r="35" ht="16.5">
      <c r="A35" s="85"/>
    </row>
    <row r="36" ht="16.5">
      <c r="A36" s="85"/>
    </row>
    <row r="37" ht="16.5">
      <c r="A37" s="85"/>
    </row>
    <row r="38" ht="16.5">
      <c r="A38" s="85"/>
    </row>
    <row r="39" ht="16.5">
      <c r="A39" s="85"/>
    </row>
    <row r="40" ht="16.5">
      <c r="A40" s="85"/>
    </row>
  </sheetData>
  <mergeCells count="7">
    <mergeCell ref="D1:J1"/>
    <mergeCell ref="A34:H34"/>
    <mergeCell ref="A32:L32"/>
    <mergeCell ref="C5:D5"/>
    <mergeCell ref="F3:H3"/>
    <mergeCell ref="F2:H2"/>
    <mergeCell ref="H19:H20"/>
  </mergeCells>
  <printOptions/>
  <pageMargins left="1.535433070866142" right="0.7480314960629921" top="0.3937007874015748" bottom="0.3937007874015748" header="0.38" footer="0.3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
  <dimension ref="A2:I32"/>
  <sheetViews>
    <sheetView workbookViewId="0" topLeftCell="A13">
      <selection activeCell="B14" sqref="B14:E16"/>
    </sheetView>
  </sheetViews>
  <sheetFormatPr defaultColWidth="9.00390625" defaultRowHeight="16.5"/>
  <cols>
    <col min="2" max="2" width="14.375" style="0" customWidth="1"/>
    <col min="3" max="3" width="18.00390625" style="0" customWidth="1"/>
    <col min="4" max="5" width="14.375" style="0" customWidth="1"/>
    <col min="6" max="6" width="10.75390625" style="0" customWidth="1"/>
  </cols>
  <sheetData>
    <row r="2" spans="1:8" s="51" customFormat="1" ht="21">
      <c r="A2" s="145" t="str">
        <f>'1業務計畫'!A2</f>
        <v>　　　　　財團法人奇幻文化藝術基金會</v>
      </c>
      <c r="B2" s="145"/>
      <c r="C2" s="145"/>
      <c r="D2" s="145"/>
      <c r="E2" s="145"/>
      <c r="F2" s="145"/>
      <c r="G2" s="156"/>
      <c r="H2" s="156"/>
    </row>
    <row r="3" spans="2:5" s="51" customFormat="1" ht="21">
      <c r="B3" s="93"/>
      <c r="D3" s="125">
        <v>96</v>
      </c>
      <c r="E3" s="126" t="s">
        <v>127</v>
      </c>
    </row>
    <row r="5" ht="16.5">
      <c r="A5" t="s">
        <v>107</v>
      </c>
    </row>
    <row r="6" spans="1:9" ht="16.5">
      <c r="A6" s="144" t="s">
        <v>139</v>
      </c>
      <c r="B6" s="144"/>
      <c r="C6" s="144"/>
      <c r="D6" s="144"/>
      <c r="E6" s="144"/>
      <c r="F6" s="144"/>
      <c r="G6" s="144"/>
      <c r="H6" s="144"/>
      <c r="I6" s="144"/>
    </row>
    <row r="7" ht="16.5">
      <c r="A7" t="s">
        <v>105</v>
      </c>
    </row>
    <row r="8" spans="1:9" ht="16.5">
      <c r="A8" s="144" t="s">
        <v>149</v>
      </c>
      <c r="B8" s="144"/>
      <c r="C8" s="144"/>
      <c r="D8" s="144"/>
      <c r="E8" s="144"/>
      <c r="F8" s="144"/>
      <c r="G8" s="144"/>
      <c r="H8" s="144"/>
      <c r="I8" s="144"/>
    </row>
    <row r="9" spans="1:9" ht="16.5">
      <c r="A9" s="144" t="s">
        <v>150</v>
      </c>
      <c r="B9" s="144"/>
      <c r="C9" s="144"/>
      <c r="D9" s="144"/>
      <c r="E9" s="144"/>
      <c r="F9" s="144"/>
      <c r="G9" s="144"/>
      <c r="H9" s="144"/>
      <c r="I9" s="144"/>
    </row>
    <row r="10" ht="16.5">
      <c r="A10" t="s">
        <v>102</v>
      </c>
    </row>
    <row r="11" spans="1:9" ht="147.75" customHeight="1">
      <c r="A11" s="157" t="s">
        <v>140</v>
      </c>
      <c r="B11" s="157"/>
      <c r="C11" s="157"/>
      <c r="D11" s="157"/>
      <c r="E11" s="157"/>
      <c r="F11" s="157"/>
      <c r="G11" s="157"/>
      <c r="H11" s="157"/>
      <c r="I11" s="157"/>
    </row>
    <row r="12" ht="16.5">
      <c r="A12" t="s">
        <v>0</v>
      </c>
    </row>
    <row r="13" spans="2:6" s="2" customFormat="1" ht="16.5">
      <c r="B13" s="50" t="s">
        <v>1</v>
      </c>
      <c r="C13" s="50" t="s">
        <v>101</v>
      </c>
      <c r="D13" s="50" t="s">
        <v>113</v>
      </c>
      <c r="E13" s="50" t="s">
        <v>114</v>
      </c>
      <c r="F13" s="50" t="s">
        <v>30</v>
      </c>
    </row>
    <row r="14" spans="2:6" s="111" customFormat="1" ht="33">
      <c r="B14" s="112" t="s">
        <v>144</v>
      </c>
      <c r="C14" s="112" t="s">
        <v>145</v>
      </c>
      <c r="D14" s="101">
        <v>2367180</v>
      </c>
      <c r="E14" s="113" t="s">
        <v>143</v>
      </c>
      <c r="F14" s="112"/>
    </row>
    <row r="15" spans="2:6" s="111" customFormat="1" ht="16.5">
      <c r="B15" s="112" t="s">
        <v>142</v>
      </c>
      <c r="C15" s="112" t="s">
        <v>146</v>
      </c>
      <c r="D15" s="101">
        <v>211831</v>
      </c>
      <c r="E15" s="113" t="s">
        <v>162</v>
      </c>
      <c r="F15" s="112"/>
    </row>
    <row r="16" spans="2:6" s="111" customFormat="1" ht="16.5">
      <c r="B16" s="112" t="s">
        <v>157</v>
      </c>
      <c r="C16" s="112" t="s">
        <v>158</v>
      </c>
      <c r="D16" s="101">
        <v>2224107</v>
      </c>
      <c r="E16" s="113"/>
      <c r="F16" s="112"/>
    </row>
    <row r="17" spans="2:6" s="111" customFormat="1" ht="16.5">
      <c r="B17" s="112"/>
      <c r="C17" s="112"/>
      <c r="D17" s="101"/>
      <c r="E17" s="113"/>
      <c r="F17" s="112"/>
    </row>
    <row r="18" spans="2:6" s="111" customFormat="1" ht="16.5">
      <c r="B18" s="118"/>
      <c r="C18" s="118"/>
      <c r="D18" s="102">
        <f>SUM(D14:D17)</f>
        <v>4803118</v>
      </c>
      <c r="E18" s="119"/>
      <c r="F18" s="118"/>
    </row>
    <row r="20" ht="16.5">
      <c r="A20" t="s">
        <v>2</v>
      </c>
    </row>
    <row r="21" spans="2:4" ht="16.5">
      <c r="B21" s="4" t="s">
        <v>99</v>
      </c>
      <c r="C21" s="50" t="s">
        <v>21</v>
      </c>
      <c r="D21" s="50" t="s">
        <v>30</v>
      </c>
    </row>
    <row r="22" spans="2:4" ht="16.5">
      <c r="B22" s="114" t="s">
        <v>110</v>
      </c>
      <c r="C22" s="101">
        <v>4856966</v>
      </c>
      <c r="D22" s="46"/>
    </row>
    <row r="23" spans="2:4" ht="16.5">
      <c r="B23" s="114" t="s">
        <v>111</v>
      </c>
      <c r="C23" s="101">
        <v>111608</v>
      </c>
      <c r="D23" s="46"/>
    </row>
    <row r="24" spans="2:4" ht="16.5">
      <c r="B24" s="114" t="s">
        <v>161</v>
      </c>
      <c r="C24" s="101">
        <v>102398</v>
      </c>
      <c r="D24" s="46"/>
    </row>
    <row r="25" spans="2:4" ht="16.5">
      <c r="B25" s="114" t="s">
        <v>3</v>
      </c>
      <c r="C25" s="101"/>
      <c r="D25" s="46"/>
    </row>
    <row r="26" spans="2:4" ht="16.5">
      <c r="B26" s="114" t="s">
        <v>7</v>
      </c>
      <c r="C26" s="101">
        <v>3145</v>
      </c>
      <c r="D26" s="46"/>
    </row>
    <row r="29" spans="1:5" ht="16.5">
      <c r="A29" s="146" t="s">
        <v>119</v>
      </c>
      <c r="B29" s="147"/>
      <c r="C29" s="147"/>
      <c r="D29" s="147"/>
      <c r="E29" s="147"/>
    </row>
    <row r="32" ht="16.5">
      <c r="A32" s="5"/>
    </row>
  </sheetData>
  <mergeCells count="6">
    <mergeCell ref="A2:H2"/>
    <mergeCell ref="A29:E29"/>
    <mergeCell ref="A6:I6"/>
    <mergeCell ref="A11:I11"/>
    <mergeCell ref="A8:I8"/>
    <mergeCell ref="A9:I9"/>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2">
    <tabColor indexed="10"/>
  </sheetPr>
  <dimension ref="A1:L60"/>
  <sheetViews>
    <sheetView workbookViewId="0" topLeftCell="A37">
      <selection activeCell="G51" sqref="G51:G52"/>
    </sheetView>
  </sheetViews>
  <sheetFormatPr defaultColWidth="9.00390625" defaultRowHeight="16.5"/>
  <cols>
    <col min="1" max="1" width="9.00390625" style="83" customWidth="1"/>
    <col min="2" max="2" width="1.25" style="5" customWidth="1"/>
    <col min="3" max="3" width="27.25390625" style="5" bestFit="1" customWidth="1"/>
    <col min="4" max="4" width="1.12109375" style="5" customWidth="1"/>
    <col min="5" max="5" width="14.875" style="5" customWidth="1"/>
    <col min="6" max="6" width="0.74609375" style="5" customWidth="1"/>
    <col min="7" max="7" width="14.875" style="5" customWidth="1"/>
    <col min="8" max="8" width="0.6171875" style="5" customWidth="1"/>
    <col min="9" max="9" width="13.00390625" style="11" customWidth="1"/>
    <col min="10" max="10" width="0.74609375" style="5" customWidth="1"/>
    <col min="11" max="11" width="12.125" style="5" customWidth="1"/>
    <col min="12" max="12" width="9.50390625" style="5" hidden="1" customWidth="1"/>
    <col min="13" max="16384" width="9.00390625" style="5" customWidth="1"/>
  </cols>
  <sheetData>
    <row r="1" spans="1:11" ht="21">
      <c r="A1" s="158" t="s">
        <v>129</v>
      </c>
      <c r="B1" s="158"/>
      <c r="C1" s="158"/>
      <c r="D1" s="158"/>
      <c r="E1" s="158"/>
      <c r="F1" s="158"/>
      <c r="G1" s="158"/>
      <c r="H1" s="158"/>
      <c r="I1" s="158"/>
      <c r="J1" s="158"/>
      <c r="K1" s="158"/>
    </row>
    <row r="2" spans="1:11" s="16" customFormat="1" ht="16.5">
      <c r="A2" s="161" t="str">
        <f>'3業務報告'!A2</f>
        <v>　　　　　財團法人奇幻文化藝術基金會</v>
      </c>
      <c r="B2" s="161"/>
      <c r="C2" s="161"/>
      <c r="D2" s="161"/>
      <c r="E2" s="161"/>
      <c r="F2" s="161"/>
      <c r="G2" s="161"/>
      <c r="H2" s="161"/>
      <c r="I2" s="161"/>
      <c r="J2" s="161"/>
      <c r="K2" s="161"/>
    </row>
    <row r="3" spans="1:11" s="16" customFormat="1" ht="16.5">
      <c r="A3" s="162" t="s">
        <v>20</v>
      </c>
      <c r="B3" s="162"/>
      <c r="C3" s="162"/>
      <c r="D3" s="162"/>
      <c r="E3" s="162"/>
      <c r="F3" s="162"/>
      <c r="G3" s="162"/>
      <c r="H3" s="162"/>
      <c r="I3" s="162"/>
      <c r="J3" s="162"/>
      <c r="K3" s="162"/>
    </row>
    <row r="4" spans="1:12" s="15" customFormat="1" ht="16.5">
      <c r="A4" s="149" t="str">
        <f>"民國"&amp;'3業務報告'!$D$3&amp;"年度"</f>
        <v>民國96年度</v>
      </c>
      <c r="B4" s="149"/>
      <c r="C4" s="149"/>
      <c r="D4" s="149"/>
      <c r="E4" s="149"/>
      <c r="F4" s="149"/>
      <c r="G4" s="149"/>
      <c r="H4" s="159"/>
      <c r="I4" s="160"/>
      <c r="J4" s="160"/>
      <c r="K4" s="160"/>
      <c r="L4" s="160"/>
    </row>
    <row r="5" spans="7:8" ht="16.5">
      <c r="G5" s="164"/>
      <c r="H5" s="164"/>
    </row>
    <row r="6" spans="5:11" ht="16.5">
      <c r="E6" s="57" t="s">
        <v>17</v>
      </c>
      <c r="G6" s="57" t="s">
        <v>18</v>
      </c>
      <c r="H6" s="17"/>
      <c r="I6" s="163" t="s">
        <v>16</v>
      </c>
      <c r="J6" s="163"/>
      <c r="K6" s="163"/>
    </row>
    <row r="7" spans="1:12" ht="16.5">
      <c r="A7" s="7" t="s">
        <v>54</v>
      </c>
      <c r="C7" s="6" t="s">
        <v>38</v>
      </c>
      <c r="E7" s="139" t="str">
        <f>'3業務報告'!D3&amp;L7</f>
        <v>96/12/31</v>
      </c>
      <c r="F7" s="95"/>
      <c r="G7" s="94" t="str">
        <f>'3業務報告'!D3-1&amp;L7</f>
        <v>95/12/31</v>
      </c>
      <c r="I7" s="55" t="s">
        <v>13</v>
      </c>
      <c r="J7" s="53"/>
      <c r="K7" s="55" t="s">
        <v>14</v>
      </c>
      <c r="L7" s="92" t="s">
        <v>77</v>
      </c>
    </row>
    <row r="8" spans="1:9" ht="16.5">
      <c r="A8" s="85">
        <v>1100</v>
      </c>
      <c r="C8" s="5" t="s">
        <v>35</v>
      </c>
      <c r="I8" s="5"/>
    </row>
    <row r="9" spans="1:11" ht="16.5">
      <c r="A9" s="85">
        <v>1110</v>
      </c>
      <c r="C9" s="5" t="s">
        <v>58</v>
      </c>
      <c r="D9" s="8"/>
      <c r="E9" s="31">
        <v>63158</v>
      </c>
      <c r="F9" s="12"/>
      <c r="G9" s="31">
        <v>104316</v>
      </c>
      <c r="H9" s="12"/>
      <c r="I9" s="66">
        <f aca="true" t="shared" si="0" ref="I9:I17">E9-G9</f>
        <v>-41158</v>
      </c>
      <c r="J9" s="67"/>
      <c r="K9" s="68">
        <f>IF(ISERROR(I9/G9),0,I9/G9)</f>
        <v>-0.39455117144062274</v>
      </c>
    </row>
    <row r="10" spans="1:11" ht="16.5">
      <c r="A10" s="85">
        <v>1120</v>
      </c>
      <c r="C10" s="19" t="s">
        <v>57</v>
      </c>
      <c r="D10" s="8"/>
      <c r="E10" s="28">
        <v>3338269</v>
      </c>
      <c r="F10" s="12"/>
      <c r="G10" s="28">
        <v>2569525</v>
      </c>
      <c r="H10" s="12"/>
      <c r="I10" s="69">
        <f>E10-G10</f>
        <v>768744</v>
      </c>
      <c r="J10" s="67"/>
      <c r="K10" s="68">
        <f aca="true" t="shared" si="1" ref="K10:K17">IF(ISERROR(I10/G10),0,I10/G10)</f>
        <v>0.2991774744359366</v>
      </c>
    </row>
    <row r="11" spans="1:11" ht="16.5">
      <c r="A11" s="85">
        <v>1130</v>
      </c>
      <c r="C11" s="19" t="s">
        <v>15</v>
      </c>
      <c r="D11" s="8"/>
      <c r="E11" s="28"/>
      <c r="F11" s="12"/>
      <c r="G11" s="28"/>
      <c r="H11" s="12"/>
      <c r="I11" s="69">
        <f t="shared" si="0"/>
        <v>0</v>
      </c>
      <c r="J11" s="67"/>
      <c r="K11" s="68">
        <f t="shared" si="1"/>
        <v>0</v>
      </c>
    </row>
    <row r="12" spans="1:11" ht="16.5">
      <c r="A12" s="85">
        <v>1140</v>
      </c>
      <c r="C12" s="9" t="s">
        <v>44</v>
      </c>
      <c r="D12" s="8"/>
      <c r="E12" s="28"/>
      <c r="F12" s="12"/>
      <c r="G12" s="28"/>
      <c r="H12" s="12"/>
      <c r="I12" s="69">
        <f t="shared" si="0"/>
        <v>0</v>
      </c>
      <c r="J12" s="67"/>
      <c r="K12" s="68">
        <f t="shared" si="1"/>
        <v>0</v>
      </c>
    </row>
    <row r="13" spans="1:11" ht="16.5">
      <c r="A13" s="85">
        <v>1150</v>
      </c>
      <c r="C13" s="9" t="s">
        <v>45</v>
      </c>
      <c r="D13" s="8"/>
      <c r="E13" s="28"/>
      <c r="F13" s="12"/>
      <c r="G13" s="28"/>
      <c r="H13" s="12"/>
      <c r="I13" s="69">
        <f t="shared" si="0"/>
        <v>0</v>
      </c>
      <c r="J13" s="67"/>
      <c r="K13" s="68">
        <f t="shared" si="1"/>
        <v>0</v>
      </c>
    </row>
    <row r="14" spans="1:11" ht="16.5">
      <c r="A14" s="85">
        <v>1160</v>
      </c>
      <c r="C14" s="9" t="s">
        <v>37</v>
      </c>
      <c r="D14" s="8"/>
      <c r="E14" s="28"/>
      <c r="F14" s="12"/>
      <c r="G14" s="28">
        <v>7500</v>
      </c>
      <c r="H14" s="12"/>
      <c r="I14" s="69">
        <f t="shared" si="0"/>
        <v>-7500</v>
      </c>
      <c r="J14" s="67"/>
      <c r="K14" s="68">
        <f t="shared" si="1"/>
        <v>-1</v>
      </c>
    </row>
    <row r="15" spans="1:11" ht="16.5">
      <c r="A15" s="85">
        <v>1170</v>
      </c>
      <c r="C15" s="9" t="s">
        <v>46</v>
      </c>
      <c r="D15" s="8"/>
      <c r="E15" s="28"/>
      <c r="F15" s="12"/>
      <c r="G15" s="28"/>
      <c r="H15" s="12"/>
      <c r="I15" s="69">
        <f t="shared" si="0"/>
        <v>0</v>
      </c>
      <c r="J15" s="67"/>
      <c r="K15" s="68">
        <f t="shared" si="1"/>
        <v>0</v>
      </c>
    </row>
    <row r="16" spans="1:11" ht="16.5">
      <c r="A16" s="85">
        <v>1180</v>
      </c>
      <c r="C16" s="9" t="s">
        <v>31</v>
      </c>
      <c r="D16" s="8"/>
      <c r="E16" s="80">
        <v>22324</v>
      </c>
      <c r="F16" s="13"/>
      <c r="G16" s="80">
        <v>18008</v>
      </c>
      <c r="H16" s="12"/>
      <c r="I16" s="69">
        <f t="shared" si="0"/>
        <v>4316</v>
      </c>
      <c r="J16" s="67"/>
      <c r="K16" s="68">
        <f t="shared" si="1"/>
        <v>0.23967125721901378</v>
      </c>
    </row>
    <row r="17" spans="1:11" ht="16.5">
      <c r="A17" s="85">
        <v>1190</v>
      </c>
      <c r="C17" s="9" t="s">
        <v>47</v>
      </c>
      <c r="D17" s="8"/>
      <c r="E17" s="80"/>
      <c r="F17" s="13"/>
      <c r="G17" s="80"/>
      <c r="H17" s="12"/>
      <c r="I17" s="69">
        <f t="shared" si="0"/>
        <v>0</v>
      </c>
      <c r="J17" s="67"/>
      <c r="K17" s="68">
        <f t="shared" si="1"/>
        <v>0</v>
      </c>
    </row>
    <row r="18" spans="1:11" ht="16.5">
      <c r="A18" s="85"/>
      <c r="C18" s="81" t="s">
        <v>59</v>
      </c>
      <c r="D18" s="8"/>
      <c r="E18" s="82">
        <f>SUM(E9:E17)</f>
        <v>3423751</v>
      </c>
      <c r="F18" s="75"/>
      <c r="G18" s="82">
        <f>SUM(G9:G17)</f>
        <v>2699349</v>
      </c>
      <c r="H18" s="67"/>
      <c r="I18" s="82">
        <f>SUM(I9:I17)</f>
        <v>724402</v>
      </c>
      <c r="J18" s="67"/>
      <c r="K18" s="68"/>
    </row>
    <row r="19" spans="1:11" ht="16.5">
      <c r="A19" s="85"/>
      <c r="D19" s="8"/>
      <c r="E19" s="29"/>
      <c r="F19" s="12"/>
      <c r="G19" s="29"/>
      <c r="H19" s="12"/>
      <c r="I19" s="70"/>
      <c r="J19" s="67"/>
      <c r="K19" s="68"/>
    </row>
    <row r="20" spans="1:11" ht="16.5">
      <c r="A20" s="85">
        <v>1200</v>
      </c>
      <c r="C20" s="5" t="s">
        <v>55</v>
      </c>
      <c r="I20" s="71"/>
      <c r="J20" s="71"/>
      <c r="K20" s="71"/>
    </row>
    <row r="21" spans="1:11" ht="16.5">
      <c r="A21" s="85">
        <v>1210</v>
      </c>
      <c r="C21" s="5" t="s">
        <v>148</v>
      </c>
      <c r="D21" s="8"/>
      <c r="E21" s="31">
        <v>5000000</v>
      </c>
      <c r="F21" s="12"/>
      <c r="G21" s="31">
        <v>5000000</v>
      </c>
      <c r="H21" s="12"/>
      <c r="I21" s="69">
        <f>E21-G21</f>
        <v>0</v>
      </c>
      <c r="J21" s="67"/>
      <c r="K21" s="68">
        <f>IF(ISERROR(I21/G21),0,I21/G21)</f>
        <v>0</v>
      </c>
    </row>
    <row r="22" spans="1:11" ht="16.5">
      <c r="A22" s="85">
        <v>1220</v>
      </c>
      <c r="C22" s="19" t="s">
        <v>56</v>
      </c>
      <c r="D22" s="8"/>
      <c r="E22" s="28"/>
      <c r="F22" s="12"/>
      <c r="G22" s="28"/>
      <c r="H22" s="12"/>
      <c r="I22" s="69">
        <f>E22-G22</f>
        <v>0</v>
      </c>
      <c r="J22" s="67"/>
      <c r="K22" s="68">
        <f>IF(ISERROR(I22/G22),0,I22/G22)</f>
        <v>0</v>
      </c>
    </row>
    <row r="23" spans="1:11" ht="16.5">
      <c r="A23" s="85"/>
      <c r="C23" s="81" t="s">
        <v>60</v>
      </c>
      <c r="D23" s="8"/>
      <c r="E23" s="82">
        <f>SUM(E21:E22)</f>
        <v>5000000</v>
      </c>
      <c r="F23" s="67"/>
      <c r="G23" s="82">
        <f>SUM(G21:G22)</f>
        <v>5000000</v>
      </c>
      <c r="H23" s="67"/>
      <c r="I23" s="82">
        <f>SUM(I21:I22)</f>
        <v>0</v>
      </c>
      <c r="J23" s="67"/>
      <c r="K23" s="68"/>
    </row>
    <row r="24" spans="1:11" ht="16.5">
      <c r="A24" s="85"/>
      <c r="C24" s="19"/>
      <c r="D24" s="8"/>
      <c r="E24" s="28"/>
      <c r="F24" s="12"/>
      <c r="G24" s="28"/>
      <c r="H24" s="12"/>
      <c r="I24" s="69"/>
      <c r="J24" s="67"/>
      <c r="K24" s="68"/>
    </row>
    <row r="25" spans="1:11" ht="16.5">
      <c r="A25" s="85">
        <v>1300</v>
      </c>
      <c r="C25" s="5" t="s">
        <v>61</v>
      </c>
      <c r="E25" s="91">
        <v>58350</v>
      </c>
      <c r="F25" s="26"/>
      <c r="G25" s="91">
        <v>75427</v>
      </c>
      <c r="I25" s="89">
        <f>E25-G25</f>
        <v>-17077</v>
      </c>
      <c r="J25" s="71"/>
      <c r="K25" s="68">
        <f>IF(ISERROR(I25/G25),0,I25/G25)</f>
        <v>-0.22640433796916223</v>
      </c>
    </row>
    <row r="26" spans="1:11" ht="16.5">
      <c r="A26" s="85"/>
      <c r="C26" s="19"/>
      <c r="D26" s="8"/>
      <c r="E26" s="28"/>
      <c r="F26" s="12"/>
      <c r="G26" s="28"/>
      <c r="H26" s="12"/>
      <c r="I26" s="69"/>
      <c r="J26" s="67"/>
      <c r="K26" s="68"/>
    </row>
    <row r="27" spans="1:11" ht="16.5">
      <c r="A27" s="85">
        <v>1400</v>
      </c>
      <c r="C27" s="5" t="s">
        <v>62</v>
      </c>
      <c r="I27" s="71"/>
      <c r="J27" s="71"/>
      <c r="K27" s="71"/>
    </row>
    <row r="28" spans="1:11" ht="16.5">
      <c r="A28" s="85">
        <v>1410</v>
      </c>
      <c r="C28" s="5" t="s">
        <v>63</v>
      </c>
      <c r="D28" s="8"/>
      <c r="E28" s="31"/>
      <c r="F28" s="12"/>
      <c r="G28" s="31"/>
      <c r="H28" s="12"/>
      <c r="I28" s="69">
        <f>E28-G28</f>
        <v>0</v>
      </c>
      <c r="J28" s="67"/>
      <c r="K28" s="68">
        <f>IF(ISERROR(I28/G28),0,I28/G28)</f>
        <v>0</v>
      </c>
    </row>
    <row r="29" spans="1:11" ht="16.5">
      <c r="A29" s="85">
        <v>1420</v>
      </c>
      <c r="C29" s="19" t="s">
        <v>64</v>
      </c>
      <c r="D29" s="8"/>
      <c r="E29" s="28">
        <v>36000</v>
      </c>
      <c r="F29" s="12"/>
      <c r="G29" s="28"/>
      <c r="H29" s="12"/>
      <c r="I29" s="69">
        <f>E29-G29</f>
        <v>36000</v>
      </c>
      <c r="J29" s="67"/>
      <c r="K29" s="68">
        <f>IF(ISERROR(I29/G29),0,I29/G29)</f>
        <v>0</v>
      </c>
    </row>
    <row r="30" spans="1:11" ht="16.5">
      <c r="A30" s="85"/>
      <c r="C30" s="81" t="s">
        <v>65</v>
      </c>
      <c r="D30" s="8"/>
      <c r="E30" s="82">
        <f>SUM(E28:E29)</f>
        <v>36000</v>
      </c>
      <c r="F30" s="67"/>
      <c r="G30" s="82">
        <f>SUM(G28:G29)</f>
        <v>0</v>
      </c>
      <c r="H30" s="135"/>
      <c r="I30" s="82">
        <f>SUM(I28:I29)</f>
        <v>36000</v>
      </c>
      <c r="J30" s="67"/>
      <c r="K30" s="68"/>
    </row>
    <row r="31" spans="1:11" ht="16.5">
      <c r="A31" s="85"/>
      <c r="C31" s="19"/>
      <c r="D31" s="8"/>
      <c r="E31" s="28"/>
      <c r="F31" s="12"/>
      <c r="G31" s="28"/>
      <c r="H31" s="12"/>
      <c r="I31" s="69">
        <f>E31-G31</f>
        <v>0</v>
      </c>
      <c r="J31" s="67"/>
      <c r="K31" s="68"/>
    </row>
    <row r="32" spans="1:10" ht="17.25" thickBot="1">
      <c r="A32" s="85"/>
      <c r="C32" s="5" t="s">
        <v>39</v>
      </c>
      <c r="E32" s="76">
        <f>E18+E23+E25+E30</f>
        <v>8518101</v>
      </c>
      <c r="F32" s="90"/>
      <c r="G32" s="76">
        <v>7774776</v>
      </c>
      <c r="H32" s="90"/>
      <c r="I32" s="136">
        <f>E32-G32</f>
        <v>743325</v>
      </c>
      <c r="J32" s="11"/>
    </row>
    <row r="33" spans="1:10" ht="17.25" thickTop="1">
      <c r="A33" s="85"/>
      <c r="E33" s="116"/>
      <c r="F33" s="117"/>
      <c r="G33" s="116"/>
      <c r="H33" s="117"/>
      <c r="I33" s="116"/>
      <c r="J33" s="11"/>
    </row>
    <row r="34" spans="1:9" ht="16.5">
      <c r="A34" s="85"/>
      <c r="C34" s="6" t="s">
        <v>40</v>
      </c>
      <c r="E34" s="7" t="s">
        <v>41</v>
      </c>
      <c r="G34" s="7" t="s">
        <v>41</v>
      </c>
      <c r="I34" s="7"/>
    </row>
    <row r="35" spans="1:9" ht="16.5">
      <c r="A35" s="85">
        <v>2100</v>
      </c>
      <c r="C35" s="5" t="s">
        <v>36</v>
      </c>
      <c r="E35" s="10"/>
      <c r="G35" s="10"/>
      <c r="I35" s="10"/>
    </row>
    <row r="36" spans="1:11" ht="16.5">
      <c r="A36" s="85">
        <v>2110</v>
      </c>
      <c r="C36" s="9" t="s">
        <v>48</v>
      </c>
      <c r="E36" s="31"/>
      <c r="G36" s="31"/>
      <c r="I36" s="66">
        <f aca="true" t="shared" si="2" ref="I36:I43">E36-G36</f>
        <v>0</v>
      </c>
      <c r="J36" s="71"/>
      <c r="K36" s="68">
        <f aca="true" t="shared" si="3" ref="K36:K43">IF(ISERROR(I36/G36),0,I36/G36)</f>
        <v>0</v>
      </c>
    </row>
    <row r="37" spans="1:11" ht="16.5">
      <c r="A37" s="85">
        <v>2120</v>
      </c>
      <c r="C37" s="9" t="s">
        <v>49</v>
      </c>
      <c r="E37" s="31">
        <v>423000</v>
      </c>
      <c r="G37" s="31">
        <v>18000</v>
      </c>
      <c r="I37" s="69">
        <f t="shared" si="2"/>
        <v>405000</v>
      </c>
      <c r="J37" s="71"/>
      <c r="K37" s="68">
        <f t="shared" si="3"/>
        <v>22.5</v>
      </c>
    </row>
    <row r="38" spans="1:11" ht="16.5">
      <c r="A38" s="85">
        <v>2130</v>
      </c>
      <c r="C38" s="9" t="s">
        <v>50</v>
      </c>
      <c r="E38" s="28">
        <v>20000</v>
      </c>
      <c r="G38" s="28"/>
      <c r="I38" s="69">
        <f t="shared" si="2"/>
        <v>20000</v>
      </c>
      <c r="J38" s="71"/>
      <c r="K38" s="68">
        <f t="shared" si="3"/>
        <v>0</v>
      </c>
    </row>
    <row r="39" spans="1:11" ht="16.5">
      <c r="A39" s="85">
        <v>2140</v>
      </c>
      <c r="C39" s="9" t="s">
        <v>51</v>
      </c>
      <c r="E39" s="28">
        <v>244377</v>
      </c>
      <c r="G39" s="28">
        <v>274673</v>
      </c>
      <c r="I39" s="69">
        <f t="shared" si="2"/>
        <v>-30296</v>
      </c>
      <c r="J39" s="71"/>
      <c r="K39" s="68">
        <f t="shared" si="3"/>
        <v>-0.11029842758480084</v>
      </c>
    </row>
    <row r="40" spans="1:11" ht="16.5">
      <c r="A40" s="85">
        <v>2150</v>
      </c>
      <c r="C40" s="9" t="s">
        <v>66</v>
      </c>
      <c r="E40" s="138"/>
      <c r="G40" s="28">
        <v>7500</v>
      </c>
      <c r="I40" s="69">
        <f t="shared" si="2"/>
        <v>-7500</v>
      </c>
      <c r="J40" s="71"/>
      <c r="K40" s="68">
        <f t="shared" si="3"/>
        <v>-1</v>
      </c>
    </row>
    <row r="41" spans="1:11" ht="16.5">
      <c r="A41" s="85">
        <v>2160</v>
      </c>
      <c r="C41" s="9" t="s">
        <v>52</v>
      </c>
      <c r="E41" s="138"/>
      <c r="G41" s="28"/>
      <c r="I41" s="69">
        <f t="shared" si="2"/>
        <v>0</v>
      </c>
      <c r="J41" s="71"/>
      <c r="K41" s="68">
        <f t="shared" si="3"/>
        <v>0</v>
      </c>
    </row>
    <row r="42" spans="1:11" ht="16.5">
      <c r="A42" s="85">
        <v>2170</v>
      </c>
      <c r="C42" s="9" t="s">
        <v>67</v>
      </c>
      <c r="E42" s="138"/>
      <c r="G42" s="28">
        <v>3958</v>
      </c>
      <c r="I42" s="69">
        <f t="shared" si="2"/>
        <v>-3958</v>
      </c>
      <c r="J42" s="71"/>
      <c r="K42" s="68">
        <f t="shared" si="3"/>
        <v>-1</v>
      </c>
    </row>
    <row r="43" spans="1:11" ht="16.5">
      <c r="A43" s="85">
        <v>2180</v>
      </c>
      <c r="C43" s="9" t="s">
        <v>53</v>
      </c>
      <c r="E43" s="28">
        <v>6566467</v>
      </c>
      <c r="G43" s="28">
        <v>6477387</v>
      </c>
      <c r="I43" s="69">
        <f t="shared" si="2"/>
        <v>89080</v>
      </c>
      <c r="J43" s="71"/>
      <c r="K43" s="68">
        <f t="shared" si="3"/>
        <v>0.01375245913205433</v>
      </c>
    </row>
    <row r="44" spans="1:10" ht="16.5">
      <c r="A44" s="85"/>
      <c r="C44" s="5" t="s">
        <v>42</v>
      </c>
      <c r="E44" s="73">
        <f>SUM(E36:E43)</f>
        <v>7253844</v>
      </c>
      <c r="F44" s="67"/>
      <c r="G44" s="73">
        <f>SUM(G36:G43)</f>
        <v>6781518</v>
      </c>
      <c r="H44" s="67"/>
      <c r="I44" s="73">
        <f>SUM(I36:I43)</f>
        <v>472326</v>
      </c>
      <c r="J44" s="12"/>
    </row>
    <row r="45" spans="1:10" ht="16.5">
      <c r="A45" s="85"/>
      <c r="E45" s="27"/>
      <c r="F45" s="13"/>
      <c r="G45" s="27"/>
      <c r="H45" s="13"/>
      <c r="I45" s="27"/>
      <c r="J45" s="13"/>
    </row>
    <row r="46" spans="1:10" ht="16.5">
      <c r="A46" s="85"/>
      <c r="C46" s="9" t="s">
        <v>43</v>
      </c>
      <c r="E46" s="74">
        <f>SUM(E44:E45)</f>
        <v>7253844</v>
      </c>
      <c r="F46" s="75"/>
      <c r="G46" s="74">
        <f>SUM(G44:G45)</f>
        <v>6781518</v>
      </c>
      <c r="H46" s="75"/>
      <c r="I46" s="74">
        <f>SUM(I44:I45)</f>
        <v>472326</v>
      </c>
      <c r="J46" s="13"/>
    </row>
    <row r="47" spans="1:10" ht="16.5">
      <c r="A47" s="85"/>
      <c r="E47" s="30"/>
      <c r="F47" s="12"/>
      <c r="G47" s="30"/>
      <c r="H47" s="12"/>
      <c r="I47" s="30"/>
      <c r="J47" s="12"/>
    </row>
    <row r="48" spans="1:10" ht="16.5">
      <c r="A48" s="85">
        <v>3000</v>
      </c>
      <c r="C48" s="9" t="s">
        <v>19</v>
      </c>
      <c r="E48" s="29"/>
      <c r="F48" s="11"/>
      <c r="G48" s="29"/>
      <c r="H48" s="11"/>
      <c r="I48" s="29"/>
      <c r="J48" s="11"/>
    </row>
    <row r="49" spans="1:11" ht="16.5">
      <c r="A49" s="85">
        <v>3100</v>
      </c>
      <c r="C49" s="5" t="s">
        <v>147</v>
      </c>
      <c r="E49" s="69">
        <v>5000000</v>
      </c>
      <c r="F49" s="72"/>
      <c r="G49" s="69">
        <v>5000000</v>
      </c>
      <c r="H49" s="72"/>
      <c r="I49" s="69">
        <f>E49-G49</f>
        <v>0</v>
      </c>
      <c r="J49" s="11"/>
      <c r="K49" s="68">
        <f>IF(ISERROR(I49/G49),0,I49/G49)</f>
        <v>0</v>
      </c>
    </row>
    <row r="50" spans="1:11" ht="16.5">
      <c r="A50" s="85">
        <v>3200</v>
      </c>
      <c r="C50" s="5" t="s">
        <v>116</v>
      </c>
      <c r="E50" s="69">
        <v>0</v>
      </c>
      <c r="F50" s="72"/>
      <c r="G50" s="69"/>
      <c r="H50" s="72"/>
      <c r="I50" s="69">
        <f>E50-G50</f>
        <v>0</v>
      </c>
      <c r="J50" s="11"/>
      <c r="K50" s="68">
        <f>IF(ISERROR(I50/G50),0,I50/G50)</f>
        <v>0</v>
      </c>
    </row>
    <row r="51" spans="1:11" ht="16.5">
      <c r="A51" s="85">
        <v>3200</v>
      </c>
      <c r="C51" s="5" t="s">
        <v>117</v>
      </c>
      <c r="E51" s="69">
        <v>-4006742</v>
      </c>
      <c r="F51" s="72"/>
      <c r="G51" s="69">
        <v>-5079895</v>
      </c>
      <c r="H51" s="72"/>
      <c r="I51" s="69">
        <f>E51-G51</f>
        <v>1073153</v>
      </c>
      <c r="J51" s="11"/>
      <c r="K51" s="68">
        <f>IF(ISERROR(I51/G51),0,I51/G51)</f>
        <v>-0.2112549570414349</v>
      </c>
    </row>
    <row r="52" spans="1:11" ht="16.5">
      <c r="A52" s="85">
        <v>3300</v>
      </c>
      <c r="C52" s="5" t="s">
        <v>68</v>
      </c>
      <c r="E52" s="69">
        <v>270999</v>
      </c>
      <c r="F52" s="75"/>
      <c r="G52" s="69">
        <v>1073153</v>
      </c>
      <c r="H52" s="75"/>
      <c r="I52" s="69">
        <f>E52-G52</f>
        <v>-802154</v>
      </c>
      <c r="J52" s="13"/>
      <c r="K52" s="68">
        <f>IF(ISERROR(I52/G52),0,I52/G52)</f>
        <v>-0.7474740321277581</v>
      </c>
    </row>
    <row r="53" spans="1:10" ht="16.5">
      <c r="A53" s="85"/>
      <c r="C53" s="5" t="s">
        <v>32</v>
      </c>
      <c r="E53" s="73">
        <f>SUM(E49:E52)</f>
        <v>1264257</v>
      </c>
      <c r="F53" s="67"/>
      <c r="G53" s="73">
        <f>SUM(G49:G52)</f>
        <v>993258</v>
      </c>
      <c r="H53" s="67"/>
      <c r="I53" s="73">
        <f>SUM(I49:I52)</f>
        <v>270999</v>
      </c>
      <c r="J53" s="12"/>
    </row>
    <row r="54" spans="1:10" ht="16.5">
      <c r="A54" s="85"/>
      <c r="E54" s="30"/>
      <c r="F54" s="12"/>
      <c r="G54" s="14"/>
      <c r="H54" s="12"/>
      <c r="I54" s="14"/>
      <c r="J54" s="12"/>
    </row>
    <row r="55" spans="1:10" ht="17.25" thickBot="1">
      <c r="A55" s="85"/>
      <c r="C55" s="5" t="s">
        <v>33</v>
      </c>
      <c r="E55" s="76">
        <f>E46+E53</f>
        <v>8518101</v>
      </c>
      <c r="F55" s="72"/>
      <c r="G55" s="76">
        <f>G46+G53</f>
        <v>7774776</v>
      </c>
      <c r="H55" s="72"/>
      <c r="I55" s="76">
        <f>I46+I53</f>
        <v>743325</v>
      </c>
      <c r="J55" s="11"/>
    </row>
    <row r="56" spans="1:9" s="24" customFormat="1" ht="16.5" thickTop="1">
      <c r="A56" s="84"/>
      <c r="E56" s="25"/>
      <c r="G56" s="25"/>
      <c r="I56" s="25"/>
    </row>
    <row r="57" spans="1:9" s="24" customFormat="1" ht="15.75">
      <c r="A57" s="84"/>
      <c r="E57" s="25"/>
      <c r="G57" s="25"/>
      <c r="I57" s="25"/>
    </row>
    <row r="58" spans="1:12" s="24" customFormat="1" ht="16.5">
      <c r="A58" s="151" t="s">
        <v>112</v>
      </c>
      <c r="B58" s="151"/>
      <c r="C58" s="151"/>
      <c r="D58" s="151"/>
      <c r="E58" s="151"/>
      <c r="F58" s="151"/>
      <c r="G58" s="151"/>
      <c r="H58" s="151"/>
      <c r="I58" s="151"/>
      <c r="J58" s="151"/>
      <c r="K58" s="151"/>
      <c r="L58" s="151"/>
    </row>
    <row r="60" spans="1:9" ht="16.5">
      <c r="A60" s="146" t="s">
        <v>120</v>
      </c>
      <c r="B60" s="147"/>
      <c r="C60" s="147"/>
      <c r="D60" s="147"/>
      <c r="E60" s="147"/>
      <c r="F60" s="147"/>
      <c r="G60" s="147"/>
      <c r="H60" s="147"/>
      <c r="I60" s="147"/>
    </row>
  </sheetData>
  <sheetProtection formatCells="0" formatColumns="0" formatRows="0" insertColumns="0" insertRows="0" insertHyperlinks="0" deleteColumns="0" deleteRows="0" selectLockedCells="1" sort="0" autoFilter="0" pivotTables="0"/>
  <mergeCells count="8">
    <mergeCell ref="A1:K1"/>
    <mergeCell ref="A4:L4"/>
    <mergeCell ref="A60:I60"/>
    <mergeCell ref="A58:L58"/>
    <mergeCell ref="A2:K2"/>
    <mergeCell ref="A3:K3"/>
    <mergeCell ref="I6:K6"/>
    <mergeCell ref="G5:H5"/>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T45"/>
  <sheetViews>
    <sheetView tabSelected="1" workbookViewId="0" topLeftCell="A4">
      <selection activeCell="H20" sqref="H20:H22"/>
    </sheetView>
  </sheetViews>
  <sheetFormatPr defaultColWidth="9.00390625" defaultRowHeight="16.5"/>
  <cols>
    <col min="1" max="1" width="9.00390625" style="34" customWidth="1"/>
    <col min="2" max="2" width="1.37890625" style="34" customWidth="1"/>
    <col min="3" max="3" width="3.625" style="34" customWidth="1"/>
    <col min="4" max="4" width="13.75390625" style="34" customWidth="1"/>
    <col min="5" max="5" width="1.37890625" style="34" customWidth="1"/>
    <col min="6" max="6" width="12.625" style="34" customWidth="1"/>
    <col min="7" max="7" width="1.25" style="34" customWidth="1"/>
    <col min="8" max="8" width="12.625" style="34" customWidth="1"/>
    <col min="9" max="9" width="1.25" style="34" customWidth="1"/>
    <col min="10" max="10" width="12.625" style="34" customWidth="1"/>
    <col min="11" max="11" width="1.37890625" style="34" customWidth="1"/>
    <col min="12" max="12" width="12.625" style="34" customWidth="1"/>
    <col min="13" max="13" width="1.00390625" style="34" customWidth="1"/>
    <col min="14" max="14" width="8.875" style="34" customWidth="1"/>
    <col min="15" max="15" width="1.75390625" style="34" customWidth="1"/>
    <col min="16" max="16" width="12.625" style="34" customWidth="1"/>
    <col min="17" max="17" width="1.00390625" style="34" customWidth="1"/>
    <col min="18" max="18" width="11.125" style="34" customWidth="1"/>
    <col min="19" max="19" width="1.75390625" style="34" customWidth="1"/>
    <col min="20" max="20" width="13.875" style="34" customWidth="1"/>
    <col min="21" max="16384" width="9.00390625" style="34" customWidth="1"/>
  </cols>
  <sheetData>
    <row r="1" spans="1:18" ht="21">
      <c r="A1" s="158" t="s">
        <v>128</v>
      </c>
      <c r="B1" s="158"/>
      <c r="C1" s="158"/>
      <c r="D1" s="158"/>
      <c r="E1" s="158"/>
      <c r="F1" s="158"/>
      <c r="G1" s="158"/>
      <c r="H1" s="158"/>
      <c r="I1" s="158"/>
      <c r="J1" s="158"/>
      <c r="K1" s="158"/>
      <c r="L1" s="167"/>
      <c r="M1" s="167"/>
      <c r="N1" s="167"/>
      <c r="O1" s="167"/>
      <c r="P1" s="167"/>
      <c r="Q1" s="167"/>
      <c r="R1" s="167"/>
    </row>
    <row r="2" spans="1:18" s="15" customFormat="1" ht="16.5">
      <c r="A2" s="162" t="str">
        <f>'3業務報告'!A2</f>
        <v>　　　　　財團法人奇幻文化藝術基金會</v>
      </c>
      <c r="B2" s="162"/>
      <c r="C2" s="162"/>
      <c r="D2" s="162"/>
      <c r="E2" s="162"/>
      <c r="F2" s="162"/>
      <c r="G2" s="162"/>
      <c r="H2" s="162"/>
      <c r="I2" s="162"/>
      <c r="J2" s="162"/>
      <c r="K2" s="162"/>
      <c r="L2" s="162"/>
      <c r="M2" s="162"/>
      <c r="N2" s="162"/>
      <c r="O2" s="162"/>
      <c r="P2" s="162"/>
      <c r="Q2" s="162"/>
      <c r="R2" s="162"/>
    </row>
    <row r="3" spans="1:18" s="15" customFormat="1" ht="16.5">
      <c r="A3" s="162" t="s">
        <v>34</v>
      </c>
      <c r="B3" s="162"/>
      <c r="C3" s="162"/>
      <c r="D3" s="162"/>
      <c r="E3" s="162"/>
      <c r="F3" s="162"/>
      <c r="G3" s="162"/>
      <c r="H3" s="162"/>
      <c r="I3" s="162"/>
      <c r="J3" s="162"/>
      <c r="K3" s="162"/>
      <c r="L3" s="162"/>
      <c r="M3" s="162"/>
      <c r="N3" s="162"/>
      <c r="O3" s="162"/>
      <c r="P3" s="162"/>
      <c r="Q3" s="162"/>
      <c r="R3" s="162"/>
    </row>
    <row r="4" spans="1:18" s="15" customFormat="1" ht="16.5">
      <c r="A4" s="140" t="str">
        <f>"民國"&amp;'3業務報告'!$D$3&amp;"年度"</f>
        <v>民國96年度</v>
      </c>
      <c r="B4" s="140"/>
      <c r="C4" s="140"/>
      <c r="D4" s="140"/>
      <c r="E4" s="140"/>
      <c r="F4" s="140"/>
      <c r="G4" s="140"/>
      <c r="H4" s="141"/>
      <c r="I4" s="140"/>
      <c r="J4" s="140"/>
      <c r="K4" s="140"/>
      <c r="L4" s="140"/>
      <c r="M4" s="167"/>
      <c r="N4" s="167"/>
      <c r="O4" s="167"/>
      <c r="P4" s="167"/>
      <c r="Q4" s="167"/>
      <c r="R4" s="167"/>
    </row>
    <row r="5" spans="4:10" ht="16.5">
      <c r="D5" s="35"/>
      <c r="E5" s="35"/>
      <c r="F5" s="35"/>
      <c r="G5" s="35"/>
      <c r="H5" s="35"/>
      <c r="I5" s="35"/>
      <c r="J5" s="18"/>
    </row>
    <row r="6" spans="4:18" ht="16.5" customHeight="1">
      <c r="D6" s="35"/>
      <c r="E6" s="35"/>
      <c r="L6" s="168" t="s">
        <v>108</v>
      </c>
      <c r="M6" s="168"/>
      <c r="N6" s="168"/>
      <c r="P6" s="168" t="s">
        <v>109</v>
      </c>
      <c r="Q6" s="168"/>
      <c r="R6" s="168"/>
    </row>
    <row r="7" spans="5:18" ht="16.5">
      <c r="E7" s="35"/>
      <c r="F7" s="36" t="s">
        <v>10</v>
      </c>
      <c r="G7" s="37"/>
      <c r="H7" s="36" t="s">
        <v>11</v>
      </c>
      <c r="I7" s="52"/>
      <c r="J7" s="36" t="s">
        <v>12</v>
      </c>
      <c r="L7" s="169"/>
      <c r="M7" s="169"/>
      <c r="N7" s="169"/>
      <c r="P7" s="169"/>
      <c r="Q7" s="169"/>
      <c r="R7" s="169"/>
    </row>
    <row r="8" spans="1:18" ht="16.5">
      <c r="A8" s="86" t="s">
        <v>54</v>
      </c>
      <c r="C8" s="166" t="s">
        <v>9</v>
      </c>
      <c r="D8" s="166"/>
      <c r="E8" s="35"/>
      <c r="F8" s="127" t="str">
        <f>'3業務報告'!$D$3&amp;"年度"</f>
        <v>96年度</v>
      </c>
      <c r="G8" s="107"/>
      <c r="H8" s="127" t="str">
        <f>'3業務報告'!$D$3&amp;"年度"</f>
        <v>96年度</v>
      </c>
      <c r="I8" s="107"/>
      <c r="J8" s="127" t="str">
        <f>'3業務報告'!$D$3-1&amp;"年度"</f>
        <v>95年度</v>
      </c>
      <c r="L8" s="56" t="s">
        <v>13</v>
      </c>
      <c r="M8" s="53"/>
      <c r="N8" s="56" t="s">
        <v>14</v>
      </c>
      <c r="P8" s="56" t="s">
        <v>13</v>
      </c>
      <c r="Q8" s="53"/>
      <c r="R8" s="56" t="s">
        <v>14</v>
      </c>
    </row>
    <row r="9" spans="3:10" ht="16.5">
      <c r="C9" s="38" t="s">
        <v>26</v>
      </c>
      <c r="D9" s="38"/>
      <c r="E9" s="38"/>
      <c r="F9" s="38"/>
      <c r="G9" s="39"/>
      <c r="H9" s="38"/>
      <c r="I9" s="39"/>
      <c r="J9" s="38"/>
    </row>
    <row r="10" spans="1:18" ht="16.5">
      <c r="A10" s="85">
        <v>4100</v>
      </c>
      <c r="C10" s="40"/>
      <c r="D10" s="38" t="s">
        <v>6</v>
      </c>
      <c r="E10" s="40"/>
      <c r="F10" s="32">
        <v>3930800</v>
      </c>
      <c r="G10" s="21"/>
      <c r="H10" s="32">
        <v>4856966</v>
      </c>
      <c r="I10" s="21"/>
      <c r="J10" s="32">
        <v>4879216</v>
      </c>
      <c r="L10" s="60">
        <f aca="true" t="shared" si="0" ref="L10:L16">H10-F10</f>
        <v>926166</v>
      </c>
      <c r="M10" s="61"/>
      <c r="N10" s="68">
        <f aca="true" t="shared" si="1" ref="N10:N16">IF(ISERROR(L10/F10),0,L10/F10)</f>
        <v>0.23561768596723312</v>
      </c>
      <c r="O10" s="72"/>
      <c r="P10" s="60">
        <f aca="true" t="shared" si="2" ref="P10:P16">H10-J10</f>
        <v>-22250</v>
      </c>
      <c r="Q10" s="72"/>
      <c r="R10" s="68">
        <f aca="true" t="shared" si="3" ref="R10:R16">IF(ISERROR(P10/J10),0,P10/J10)</f>
        <v>-0.004560158845191523</v>
      </c>
    </row>
    <row r="11" spans="1:18" ht="16.5">
      <c r="A11" s="85">
        <v>4200</v>
      </c>
      <c r="C11" s="40"/>
      <c r="D11" s="38" t="s">
        <v>97</v>
      </c>
      <c r="E11" s="40"/>
      <c r="F11" s="22">
        <v>1300000</v>
      </c>
      <c r="G11" s="21"/>
      <c r="H11" s="22"/>
      <c r="I11" s="21"/>
      <c r="J11" s="22">
        <v>520000</v>
      </c>
      <c r="L11" s="62">
        <f>H11-F11</f>
        <v>-1300000</v>
      </c>
      <c r="M11" s="61"/>
      <c r="N11" s="68">
        <f>IF(ISERROR(L11/F11),0,L11/F11)</f>
        <v>-1</v>
      </c>
      <c r="O11" s="72"/>
      <c r="P11" s="62">
        <f>H11-J11</f>
        <v>-520000</v>
      </c>
      <c r="Q11" s="72"/>
      <c r="R11" s="68">
        <f>IF(ISERROR(P11/J11),0,P11/J11)</f>
        <v>-1</v>
      </c>
    </row>
    <row r="12" spans="1:18" ht="16.5">
      <c r="A12" s="85">
        <v>4300</v>
      </c>
      <c r="C12" s="40"/>
      <c r="D12" s="38" t="s">
        <v>4</v>
      </c>
      <c r="E12" s="40"/>
      <c r="F12" s="22">
        <v>80000</v>
      </c>
      <c r="G12" s="21"/>
      <c r="H12" s="22">
        <v>111608</v>
      </c>
      <c r="I12" s="21"/>
      <c r="J12" s="22">
        <v>92893</v>
      </c>
      <c r="L12" s="62">
        <f t="shared" si="0"/>
        <v>31608</v>
      </c>
      <c r="M12" s="61"/>
      <c r="N12" s="68">
        <f t="shared" si="1"/>
        <v>0.3951</v>
      </c>
      <c r="O12" s="72"/>
      <c r="P12" s="62">
        <f t="shared" si="2"/>
        <v>18715</v>
      </c>
      <c r="Q12" s="72"/>
      <c r="R12" s="68">
        <f t="shared" si="3"/>
        <v>0.20146835606558083</v>
      </c>
    </row>
    <row r="13" spans="1:18" ht="16.5">
      <c r="A13" s="85">
        <v>4400</v>
      </c>
      <c r="C13" s="40"/>
      <c r="D13" s="38" t="s">
        <v>5</v>
      </c>
      <c r="E13" s="40"/>
      <c r="F13" s="22"/>
      <c r="G13" s="21"/>
      <c r="H13" s="22"/>
      <c r="I13" s="21"/>
      <c r="J13" s="22"/>
      <c r="L13" s="62">
        <f t="shared" si="0"/>
        <v>0</v>
      </c>
      <c r="M13" s="61"/>
      <c r="N13" s="68">
        <f t="shared" si="1"/>
        <v>0</v>
      </c>
      <c r="O13" s="72"/>
      <c r="P13" s="62">
        <f t="shared" si="2"/>
        <v>0</v>
      </c>
      <c r="Q13" s="72"/>
      <c r="R13" s="68">
        <f t="shared" si="3"/>
        <v>0</v>
      </c>
    </row>
    <row r="14" spans="1:18" ht="16.5">
      <c r="A14" s="85">
        <v>4500</v>
      </c>
      <c r="D14" s="38" t="s">
        <v>3</v>
      </c>
      <c r="E14" s="40"/>
      <c r="F14" s="22"/>
      <c r="G14" s="21"/>
      <c r="H14" s="22"/>
      <c r="I14" s="21"/>
      <c r="J14" s="22"/>
      <c r="L14" s="62">
        <f t="shared" si="0"/>
        <v>0</v>
      </c>
      <c r="M14" s="61"/>
      <c r="N14" s="68">
        <f t="shared" si="1"/>
        <v>0</v>
      </c>
      <c r="O14" s="72"/>
      <c r="P14" s="62">
        <f t="shared" si="2"/>
        <v>0</v>
      </c>
      <c r="Q14" s="72"/>
      <c r="R14" s="68">
        <f t="shared" si="3"/>
        <v>0</v>
      </c>
    </row>
    <row r="15" spans="1:18" ht="16.5">
      <c r="A15" s="85">
        <v>4600</v>
      </c>
      <c r="C15" s="40"/>
      <c r="D15" s="38" t="s">
        <v>69</v>
      </c>
      <c r="E15" s="40"/>
      <c r="F15" s="22"/>
      <c r="G15" s="21"/>
      <c r="H15" s="22"/>
      <c r="I15" s="21"/>
      <c r="J15" s="22"/>
      <c r="L15" s="62">
        <f t="shared" si="0"/>
        <v>0</v>
      </c>
      <c r="M15" s="61"/>
      <c r="N15" s="68">
        <f t="shared" si="1"/>
        <v>0</v>
      </c>
      <c r="O15" s="72"/>
      <c r="P15" s="62">
        <f t="shared" si="2"/>
        <v>0</v>
      </c>
      <c r="Q15" s="72"/>
      <c r="R15" s="68">
        <f t="shared" si="3"/>
        <v>0</v>
      </c>
    </row>
    <row r="16" spans="1:18" ht="16.5">
      <c r="A16" s="85">
        <v>4900</v>
      </c>
      <c r="C16" s="40"/>
      <c r="D16" s="38" t="s">
        <v>7</v>
      </c>
      <c r="E16" s="40"/>
      <c r="F16" s="22"/>
      <c r="G16" s="21"/>
      <c r="H16" s="22">
        <v>105543</v>
      </c>
      <c r="I16" s="21"/>
      <c r="J16" s="22"/>
      <c r="L16" s="62">
        <f t="shared" si="0"/>
        <v>105543</v>
      </c>
      <c r="M16" s="61"/>
      <c r="N16" s="68">
        <f t="shared" si="1"/>
        <v>0</v>
      </c>
      <c r="O16" s="72"/>
      <c r="P16" s="62">
        <f t="shared" si="2"/>
        <v>105543</v>
      </c>
      <c r="Q16" s="72"/>
      <c r="R16" s="68">
        <f t="shared" si="3"/>
        <v>0</v>
      </c>
    </row>
    <row r="17" spans="1:18" ht="16.5">
      <c r="A17" s="85"/>
      <c r="C17" s="38"/>
      <c r="D17" s="49" t="s">
        <v>8</v>
      </c>
      <c r="F17" s="64">
        <f>SUM(F10:F16)</f>
        <v>5310800</v>
      </c>
      <c r="G17" s="65"/>
      <c r="H17" s="64">
        <f>SUM(H10:H16)</f>
        <v>5074117</v>
      </c>
      <c r="I17" s="65"/>
      <c r="J17" s="64">
        <f>SUM(J10:J16)</f>
        <v>5492109</v>
      </c>
      <c r="K17" s="61"/>
      <c r="L17" s="63">
        <f>SUM(L10:L16)</f>
        <v>-236683</v>
      </c>
      <c r="N17" s="11"/>
      <c r="O17" s="11"/>
      <c r="P17" s="63">
        <f>SUM(P10:P16)</f>
        <v>-417992</v>
      </c>
      <c r="Q17" s="11"/>
      <c r="R17" s="11"/>
    </row>
    <row r="18" spans="1:18" ht="16.5">
      <c r="A18" s="85"/>
      <c r="C18" s="41"/>
      <c r="D18" s="41"/>
      <c r="E18" s="41"/>
      <c r="F18" s="42"/>
      <c r="G18" s="3"/>
      <c r="H18" s="42"/>
      <c r="I18" s="3"/>
      <c r="J18" s="42"/>
      <c r="L18" s="47"/>
      <c r="N18" s="11"/>
      <c r="O18" s="11"/>
      <c r="P18" s="47"/>
      <c r="Q18" s="11"/>
      <c r="R18" s="11"/>
    </row>
    <row r="19" spans="1:18" ht="16.5">
      <c r="A19" s="85"/>
      <c r="C19" s="38" t="s">
        <v>28</v>
      </c>
      <c r="D19" s="33"/>
      <c r="E19" s="33"/>
      <c r="F19" s="42"/>
      <c r="G19" s="3"/>
      <c r="H19" s="42"/>
      <c r="I19" s="3"/>
      <c r="J19" s="42"/>
      <c r="L19" s="23"/>
      <c r="N19" s="11"/>
      <c r="O19" s="11"/>
      <c r="P19" s="23"/>
      <c r="Q19" s="11"/>
      <c r="R19" s="11"/>
    </row>
    <row r="20" spans="1:20" ht="16.5">
      <c r="A20" s="85">
        <v>5100</v>
      </c>
      <c r="C20" s="33"/>
      <c r="D20" s="33" t="s">
        <v>70</v>
      </c>
      <c r="E20" s="33"/>
      <c r="F20" s="26">
        <v>2728800</v>
      </c>
      <c r="G20" s="3"/>
      <c r="H20" s="26">
        <v>2136897</v>
      </c>
      <c r="I20" s="3"/>
      <c r="J20" s="26">
        <v>2080703</v>
      </c>
      <c r="L20" s="62">
        <f aca="true" t="shared" si="4" ref="L20:L27">H20-F20</f>
        <v>-591903</v>
      </c>
      <c r="M20" s="61"/>
      <c r="N20" s="68">
        <f aca="true" t="shared" si="5" ref="N20:N27">IF(ISERROR(L20/F20),0,L20/F20)</f>
        <v>-0.21690963060686017</v>
      </c>
      <c r="O20" s="72"/>
      <c r="P20" s="62">
        <f aca="true" t="shared" si="6" ref="P20:P27">H20-J20</f>
        <v>56194</v>
      </c>
      <c r="Q20" s="72"/>
      <c r="R20" s="68">
        <f aca="true" t="shared" si="7" ref="R20:R27">IF(ISERROR(P20/J20),0,P20/J20)</f>
        <v>0.02700721823345283</v>
      </c>
      <c r="T20" s="134"/>
    </row>
    <row r="21" spans="1:20" ht="16.5">
      <c r="A21" s="85">
        <v>5200</v>
      </c>
      <c r="C21" s="38"/>
      <c r="D21" s="38" t="s">
        <v>71</v>
      </c>
      <c r="E21" s="38"/>
      <c r="F21" s="26">
        <v>632000</v>
      </c>
      <c r="G21" s="3"/>
      <c r="H21" s="26">
        <v>861763</v>
      </c>
      <c r="I21" s="3"/>
      <c r="J21" s="26">
        <v>858860</v>
      </c>
      <c r="L21" s="62">
        <f t="shared" si="4"/>
        <v>229763</v>
      </c>
      <c r="M21" s="61"/>
      <c r="N21" s="68">
        <f t="shared" si="5"/>
        <v>0.3635490506329114</v>
      </c>
      <c r="O21" s="72"/>
      <c r="P21" s="62">
        <f t="shared" si="6"/>
        <v>2903</v>
      </c>
      <c r="Q21" s="72"/>
      <c r="R21" s="68">
        <f t="shared" si="7"/>
        <v>0.003380061942575041</v>
      </c>
      <c r="T21" s="134"/>
    </row>
    <row r="22" spans="1:20" ht="16.5">
      <c r="A22" s="85">
        <v>5300</v>
      </c>
      <c r="C22" s="38"/>
      <c r="D22" s="38" t="s">
        <v>72</v>
      </c>
      <c r="E22" s="38"/>
      <c r="F22" s="26">
        <v>1950000</v>
      </c>
      <c r="G22" s="3"/>
      <c r="H22" s="26">
        <v>1804458</v>
      </c>
      <c r="I22" s="3"/>
      <c r="J22" s="26">
        <v>1478070</v>
      </c>
      <c r="L22" s="62">
        <f t="shared" si="4"/>
        <v>-145542</v>
      </c>
      <c r="M22" s="61"/>
      <c r="N22" s="68">
        <f t="shared" si="5"/>
        <v>-0.07463692307692307</v>
      </c>
      <c r="O22" s="72"/>
      <c r="P22" s="62">
        <f t="shared" si="6"/>
        <v>326388</v>
      </c>
      <c r="Q22" s="72"/>
      <c r="R22" s="68">
        <f t="shared" si="7"/>
        <v>0.22082039416265806</v>
      </c>
      <c r="T22" s="134"/>
    </row>
    <row r="23" spans="1:20" ht="16.5">
      <c r="A23" s="85">
        <v>5400</v>
      </c>
      <c r="C23" s="38"/>
      <c r="D23" s="38" t="s">
        <v>78</v>
      </c>
      <c r="E23" s="38"/>
      <c r="F23" s="26"/>
      <c r="G23" s="3"/>
      <c r="H23" s="26"/>
      <c r="I23" s="3"/>
      <c r="J23" s="26"/>
      <c r="L23" s="62">
        <f>H23-F23</f>
        <v>0</v>
      </c>
      <c r="M23" s="61"/>
      <c r="N23" s="68">
        <f>IF(ISERROR(L23/F23),0,L23/F23)</f>
        <v>0</v>
      </c>
      <c r="O23" s="72"/>
      <c r="P23" s="62">
        <f>H23-J23</f>
        <v>0</v>
      </c>
      <c r="Q23" s="72"/>
      <c r="R23" s="68">
        <f>IF(ISERROR(P23/J23),0,P23/J23)</f>
        <v>0</v>
      </c>
      <c r="T23" s="134"/>
    </row>
    <row r="24" spans="1:20" ht="16.5">
      <c r="A24" s="85">
        <v>5500</v>
      </c>
      <c r="C24" s="38"/>
      <c r="D24" s="38" t="s">
        <v>73</v>
      </c>
      <c r="E24" s="38"/>
      <c r="F24" s="26"/>
      <c r="G24" s="3"/>
      <c r="H24" s="26"/>
      <c r="I24" s="3"/>
      <c r="J24" s="26">
        <v>31</v>
      </c>
      <c r="L24" s="62">
        <f t="shared" si="4"/>
        <v>0</v>
      </c>
      <c r="M24" s="61"/>
      <c r="N24" s="68">
        <f t="shared" si="5"/>
        <v>0</v>
      </c>
      <c r="O24" s="72"/>
      <c r="P24" s="62">
        <f t="shared" si="6"/>
        <v>-31</v>
      </c>
      <c r="Q24" s="72"/>
      <c r="R24" s="68">
        <f t="shared" si="7"/>
        <v>-1</v>
      </c>
      <c r="T24" s="134"/>
    </row>
    <row r="25" spans="1:20" ht="16.5">
      <c r="A25" s="85">
        <v>5600</v>
      </c>
      <c r="C25" s="38"/>
      <c r="D25" s="38" t="s">
        <v>74</v>
      </c>
      <c r="E25" s="38"/>
      <c r="F25" s="26"/>
      <c r="G25" s="3"/>
      <c r="H25" s="26"/>
      <c r="I25" s="3"/>
      <c r="J25" s="26"/>
      <c r="L25" s="62">
        <f t="shared" si="4"/>
        <v>0</v>
      </c>
      <c r="M25" s="61"/>
      <c r="N25" s="68">
        <f t="shared" si="5"/>
        <v>0</v>
      </c>
      <c r="O25" s="72"/>
      <c r="P25" s="62">
        <f t="shared" si="6"/>
        <v>0</v>
      </c>
      <c r="Q25" s="72"/>
      <c r="R25" s="68">
        <f t="shared" si="7"/>
        <v>0</v>
      </c>
      <c r="T25" s="134"/>
    </row>
    <row r="26" spans="1:18" ht="16.5">
      <c r="A26" s="85">
        <v>5700</v>
      </c>
      <c r="C26" s="38"/>
      <c r="D26" s="38" t="s">
        <v>75</v>
      </c>
      <c r="E26" s="38"/>
      <c r="F26" s="26"/>
      <c r="G26" s="3"/>
      <c r="H26" s="26"/>
      <c r="I26" s="3"/>
      <c r="J26" s="26"/>
      <c r="L26" s="62">
        <f t="shared" si="4"/>
        <v>0</v>
      </c>
      <c r="M26" s="61"/>
      <c r="N26" s="68">
        <f t="shared" si="5"/>
        <v>0</v>
      </c>
      <c r="O26" s="72"/>
      <c r="P26" s="62">
        <f t="shared" si="6"/>
        <v>0</v>
      </c>
      <c r="Q26" s="72"/>
      <c r="R26" s="68">
        <f t="shared" si="7"/>
        <v>0</v>
      </c>
    </row>
    <row r="27" spans="1:18" ht="16.5">
      <c r="A27" s="85">
        <v>5800</v>
      </c>
      <c r="C27" s="38"/>
      <c r="D27" s="38" t="s">
        <v>76</v>
      </c>
      <c r="E27" s="38"/>
      <c r="F27" s="26"/>
      <c r="G27" s="3"/>
      <c r="H27" s="26"/>
      <c r="I27" s="3"/>
      <c r="J27" s="26">
        <v>1292</v>
      </c>
      <c r="L27" s="62">
        <f t="shared" si="4"/>
        <v>0</v>
      </c>
      <c r="M27" s="61"/>
      <c r="N27" s="68">
        <f t="shared" si="5"/>
        <v>0</v>
      </c>
      <c r="O27" s="72"/>
      <c r="P27" s="62">
        <f t="shared" si="6"/>
        <v>-1292</v>
      </c>
      <c r="Q27" s="72"/>
      <c r="R27" s="68">
        <f t="shared" si="7"/>
        <v>-1</v>
      </c>
    </row>
    <row r="28" spans="1:18" ht="16.5">
      <c r="A28" s="85"/>
      <c r="C28" s="38"/>
      <c r="D28" s="20" t="s">
        <v>29</v>
      </c>
      <c r="F28" s="64">
        <f>SUM(F20:F27)</f>
        <v>5310800</v>
      </c>
      <c r="G28" s="3"/>
      <c r="H28" s="64">
        <f>SUM(H20:H27)</f>
        <v>4803118</v>
      </c>
      <c r="I28" s="3"/>
      <c r="J28" s="64">
        <f>SUM(J20:J27)</f>
        <v>4418956</v>
      </c>
      <c r="L28" s="63">
        <f>SUM(L20:L27)</f>
        <v>-507682</v>
      </c>
      <c r="N28" s="11"/>
      <c r="O28" s="11"/>
      <c r="P28" s="63">
        <f>SUM(P20:P27)</f>
        <v>384162</v>
      </c>
      <c r="Q28" s="11"/>
      <c r="R28" s="11"/>
    </row>
    <row r="29" spans="1:18" ht="16.5">
      <c r="A29" s="85"/>
      <c r="C29" s="38"/>
      <c r="D29" s="38"/>
      <c r="E29" s="33"/>
      <c r="F29" s="43"/>
      <c r="G29" s="3"/>
      <c r="H29" s="43"/>
      <c r="I29" s="3"/>
      <c r="J29" s="43"/>
      <c r="L29" s="43"/>
      <c r="N29" s="11"/>
      <c r="O29" s="11"/>
      <c r="P29" s="43"/>
      <c r="Q29" s="11"/>
      <c r="R29" s="11"/>
    </row>
    <row r="30" spans="1:18" ht="16.5">
      <c r="A30" s="85"/>
      <c r="C30" s="44" t="s">
        <v>22</v>
      </c>
      <c r="D30" s="38"/>
      <c r="E30" s="38"/>
      <c r="F30" s="60">
        <f>F17-F28</f>
        <v>0</v>
      </c>
      <c r="G30" s="21"/>
      <c r="H30" s="60">
        <f>H17-H28</f>
        <v>270999</v>
      </c>
      <c r="I30" s="21"/>
      <c r="J30" s="60">
        <f>J17-J28</f>
        <v>1073153</v>
      </c>
      <c r="L30" s="60">
        <f>L17-L28</f>
        <v>270999</v>
      </c>
      <c r="N30" s="11"/>
      <c r="O30" s="11"/>
      <c r="P30" s="60">
        <f>P17-P28</f>
        <v>-802154</v>
      </c>
      <c r="Q30" s="11"/>
      <c r="R30" s="11"/>
    </row>
    <row r="31" spans="1:18" ht="16.5">
      <c r="A31" s="85"/>
      <c r="C31" s="44" t="s">
        <v>24</v>
      </c>
      <c r="D31" s="38"/>
      <c r="E31" s="38"/>
      <c r="F31" s="48"/>
      <c r="G31" s="3"/>
      <c r="H31" s="48"/>
      <c r="I31" s="3"/>
      <c r="J31" s="137"/>
      <c r="L31" s="77">
        <f>H31-F31</f>
        <v>0</v>
      </c>
      <c r="M31" s="61"/>
      <c r="N31" s="68">
        <f>IF(ISERROR(L31/F31),0,L31/F31)</f>
        <v>0</v>
      </c>
      <c r="O31" s="72"/>
      <c r="P31" s="77">
        <f>H31-J31</f>
        <v>0</v>
      </c>
      <c r="Q31" s="72"/>
      <c r="R31" s="68">
        <f>IF(ISERROR(P31/J31),0,P31/J31)</f>
        <v>0</v>
      </c>
    </row>
    <row r="32" spans="1:18" ht="17.25" thickBot="1">
      <c r="A32" s="85"/>
      <c r="C32" s="44" t="s">
        <v>27</v>
      </c>
      <c r="D32" s="38"/>
      <c r="E32" s="38"/>
      <c r="F32" s="88">
        <f>SUM(F30:F31)</f>
        <v>0</v>
      </c>
      <c r="G32" s="3"/>
      <c r="H32" s="88">
        <f>SUM(H30:H31)</f>
        <v>270999</v>
      </c>
      <c r="I32" s="88">
        <f>SUM(I30:I31)</f>
        <v>0</v>
      </c>
      <c r="J32" s="88">
        <f>SUM(J30:J31)</f>
        <v>1073153</v>
      </c>
      <c r="K32" s="88">
        <f>SUM(K30:K31)</f>
        <v>0</v>
      </c>
      <c r="L32" s="79">
        <f>SUM(L30:L31)</f>
        <v>270999</v>
      </c>
      <c r="N32" s="11"/>
      <c r="O32" s="11"/>
      <c r="P32" s="79">
        <f>SUM(P30:P31)</f>
        <v>-802154</v>
      </c>
      <c r="Q32" s="11"/>
      <c r="R32" s="11"/>
    </row>
    <row r="33" spans="1:18" ht="17.25" hidden="1" thickTop="1">
      <c r="A33" s="85"/>
      <c r="C33" s="44" t="s">
        <v>23</v>
      </c>
      <c r="D33" s="38"/>
      <c r="E33" s="38"/>
      <c r="F33" s="47"/>
      <c r="G33" s="3"/>
      <c r="H33" s="47"/>
      <c r="I33" s="3"/>
      <c r="J33" s="47"/>
      <c r="L33" s="78">
        <f>H33-F33</f>
        <v>0</v>
      </c>
      <c r="M33" s="61"/>
      <c r="N33" s="68" t="e">
        <f>L33/F33</f>
        <v>#DIV/0!</v>
      </c>
      <c r="O33" s="72"/>
      <c r="P33" s="78">
        <f>H33-J33</f>
        <v>0</v>
      </c>
      <c r="Q33" s="72"/>
      <c r="R33" s="68" t="e">
        <f>P33/J33</f>
        <v>#DIV/0!</v>
      </c>
    </row>
    <row r="34" spans="1:18" ht="17.25" hidden="1" thickBot="1">
      <c r="A34" s="85"/>
      <c r="C34" s="44" t="s">
        <v>25</v>
      </c>
      <c r="D34" s="38"/>
      <c r="E34" s="38"/>
      <c r="F34" s="79">
        <f>SUM(F32:F33)</f>
        <v>0</v>
      </c>
      <c r="G34" s="3"/>
      <c r="H34" s="79">
        <f>SUM(H32:H33)</f>
        <v>270999</v>
      </c>
      <c r="I34" s="3"/>
      <c r="J34" s="79">
        <f>SUM(J32:J33)</f>
        <v>1073153</v>
      </c>
      <c r="L34" s="79">
        <f>SUM(L32:L33)</f>
        <v>270999</v>
      </c>
      <c r="N34" s="11"/>
      <c r="O34" s="11"/>
      <c r="P34" s="79">
        <f>SUM(P32:P33)</f>
        <v>-802154</v>
      </c>
      <c r="Q34" s="11"/>
      <c r="R34" s="11"/>
    </row>
    <row r="35" spans="1:18" ht="17.25" thickTop="1">
      <c r="A35" s="85"/>
      <c r="C35" s="44"/>
      <c r="D35" s="38"/>
      <c r="E35" s="38"/>
      <c r="F35" s="45"/>
      <c r="G35" s="3"/>
      <c r="H35" s="45"/>
      <c r="I35" s="3"/>
      <c r="J35" s="45"/>
      <c r="N35" s="11"/>
      <c r="O35" s="11"/>
      <c r="P35" s="11"/>
      <c r="Q35" s="11"/>
      <c r="R35" s="11"/>
    </row>
    <row r="36" spans="3:18" ht="16.5">
      <c r="C36" s="151" t="s">
        <v>112</v>
      </c>
      <c r="D36" s="151"/>
      <c r="E36" s="151"/>
      <c r="F36" s="151"/>
      <c r="G36" s="151"/>
      <c r="H36" s="151"/>
      <c r="I36" s="151"/>
      <c r="J36" s="151"/>
      <c r="K36" s="151"/>
      <c r="L36" s="151"/>
      <c r="M36" s="151"/>
      <c r="N36" s="151"/>
      <c r="O36" s="11"/>
      <c r="P36" s="11"/>
      <c r="Q36" s="11"/>
      <c r="R36" s="11"/>
    </row>
    <row r="37" spans="3:18" ht="16.5">
      <c r="C37" s="120"/>
      <c r="D37" s="120"/>
      <c r="E37" s="120"/>
      <c r="F37" s="120"/>
      <c r="G37" s="120"/>
      <c r="H37" s="120"/>
      <c r="I37" s="120"/>
      <c r="J37" s="120"/>
      <c r="K37" s="120"/>
      <c r="L37" s="120"/>
      <c r="M37" s="120"/>
      <c r="N37" s="120"/>
      <c r="O37" s="11"/>
      <c r="P37" s="11"/>
      <c r="Q37" s="11"/>
      <c r="R37" s="11"/>
    </row>
    <row r="39" spans="1:12" ht="16.5">
      <c r="A39" s="121" t="s">
        <v>122</v>
      </c>
      <c r="B39" s="121"/>
      <c r="C39" s="146" t="s">
        <v>124</v>
      </c>
      <c r="D39" s="146"/>
      <c r="E39" s="146"/>
      <c r="F39" s="146"/>
      <c r="G39" s="146"/>
      <c r="H39" s="146"/>
      <c r="I39" s="146"/>
      <c r="J39" s="146"/>
      <c r="K39" s="146"/>
      <c r="L39" s="146"/>
    </row>
    <row r="40" spans="1:12" ht="16.5">
      <c r="A40" s="123"/>
      <c r="B40" s="121"/>
      <c r="C40" s="146" t="s">
        <v>123</v>
      </c>
      <c r="D40" s="146"/>
      <c r="E40" s="146"/>
      <c r="F40" s="146"/>
      <c r="G40" s="146"/>
      <c r="H40" s="146"/>
      <c r="I40" s="165"/>
      <c r="J40" s="165"/>
      <c r="K40" s="165"/>
      <c r="L40" s="165"/>
    </row>
    <row r="41" spans="1:8" ht="16.5">
      <c r="A41" s="85"/>
      <c r="C41" s="146" t="s">
        <v>125</v>
      </c>
      <c r="D41" s="165"/>
      <c r="E41" s="165"/>
      <c r="F41" s="165"/>
      <c r="G41" s="165"/>
      <c r="H41" s="165"/>
    </row>
    <row r="42" ht="16.5">
      <c r="A42" s="85"/>
    </row>
    <row r="43" ht="16.5">
      <c r="A43" s="85"/>
    </row>
    <row r="44" ht="16.5">
      <c r="A44" s="85"/>
    </row>
    <row r="45" ht="16.5">
      <c r="A45" s="85"/>
    </row>
  </sheetData>
  <mergeCells count="11">
    <mergeCell ref="A1:R1"/>
    <mergeCell ref="L6:N7"/>
    <mergeCell ref="P6:R7"/>
    <mergeCell ref="A2:R2"/>
    <mergeCell ref="A3:R3"/>
    <mergeCell ref="A4:R4"/>
    <mergeCell ref="C40:L40"/>
    <mergeCell ref="C41:H41"/>
    <mergeCell ref="C36:N36"/>
    <mergeCell ref="C8:D8"/>
    <mergeCell ref="C39:L39"/>
  </mergeCells>
  <printOptions horizontalCentered="1"/>
  <pageMargins left="0.7480314960629921" right="0.7480314960629921" top="0.43" bottom="0.2" header="0.5118110236220472" footer="0.29"/>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hsieh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EverShine</dc:creator>
  <cp:keywords/>
  <dc:description/>
  <cp:lastModifiedBy>楊准將</cp:lastModifiedBy>
  <cp:lastPrinted>2007-04-16T01:15:35Z</cp:lastPrinted>
  <dcterms:created xsi:type="dcterms:W3CDTF">2001-10-19T05:11:03Z</dcterms:created>
  <dcterms:modified xsi:type="dcterms:W3CDTF">2011-04-14T16:05:55Z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574211104</vt:i4>
  </property>
  <property fmtid="{D5CDD505-2E9C-101B-9397-08002B2CF9AE}" pid="3" name="_EmailSubject">
    <vt:lpwstr/>
  </property>
  <property fmtid="{D5CDD505-2E9C-101B-9397-08002B2CF9AE}" pid="4" name="_AuthorEmail">
    <vt:lpwstr>karlos928@pchome.com.tw</vt:lpwstr>
  </property>
  <property fmtid="{D5CDD505-2E9C-101B-9397-08002B2CF9AE}" pid="5" name="_AuthorEmailDisplayName">
    <vt:lpwstr>彥楨</vt:lpwstr>
  </property>
  <property fmtid="{D5CDD505-2E9C-101B-9397-08002B2CF9AE}" pid="6" name="_ReviewingToolsShownOnce">
    <vt:lpwstr/>
  </property>
</Properties>
</file>